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zer\Desktop\Кред_Калькулятор\Ставка 40К_18112024\"/>
    </mc:Choice>
  </mc:AlternateContent>
  <xr:revisionPtr revIDLastSave="0" documentId="13_ncr:1_{AEC9AD0B-6F80-4497-B696-6C2753CB952D}" xr6:coauthVersionLast="47" xr6:coauthVersionMax="47" xr10:uidLastSave="{00000000-0000-0000-0000-000000000000}"/>
  <workbookProtection workbookAlgorithmName="SHA-512" workbookHashValue="wvvp7oZ3rDlROwDCzAEdL/exEPGt5iiXVE6JVplg6CZVMuUYVjFjw4qq1HXSHSWNbSLC4+yhVSqAeIrbwfuA7A==" workbookSaltValue="gaXL63ensM9aLw6SZQDBJQ==" workbookSpinCount="100000" lockStructure="1"/>
  <bookViews>
    <workbookView xWindow="-108" yWindow="-108" windowWidth="23256" windowHeight="12576" firstSheet="1" activeTab="1" xr2:uid="{00000000-000D-0000-FFFF-FFFF00000000}"/>
  </bookViews>
  <sheets>
    <sheet name="Калькулятор" sheetId="1" state="hidden" r:id="rId1"/>
    <sheet name="Кредитний калькулятор" sheetId="3" r:id="rId2"/>
    <sheet name="Графік_ Внесено 1-й платіж" sheetId="4" r:id="rId3"/>
    <sheet name="Графік_Не внесено 1-й платіж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17" i="3" s="1"/>
  <c r="C9" i="3"/>
  <c r="C10" i="3" s="1"/>
  <c r="B6" i="1" s="1"/>
  <c r="F17" i="3"/>
  <c r="U129" i="6"/>
  <c r="J7" i="6"/>
  <c r="U129" i="4"/>
  <c r="J7" i="4"/>
  <c r="B4" i="1"/>
  <c r="C6" i="3"/>
  <c r="B9" i="1" s="1"/>
  <c r="B3" i="1"/>
  <c r="B2" i="1"/>
  <c r="E7" i="6" l="1"/>
  <c r="E7" i="4"/>
  <c r="B11" i="1"/>
  <c r="B5" i="1"/>
  <c r="B8" i="1"/>
  <c r="D7" i="4" l="1"/>
  <c r="R129" i="6"/>
  <c r="H127" i="6"/>
  <c r="K126" i="6"/>
  <c r="N125" i="6"/>
  <c r="Q124" i="6"/>
  <c r="G122" i="6"/>
  <c r="J121" i="6"/>
  <c r="M120" i="6"/>
  <c r="P119" i="6"/>
  <c r="S118" i="6"/>
  <c r="I116" i="6"/>
  <c r="L115" i="6"/>
  <c r="O114" i="6"/>
  <c r="R113" i="6"/>
  <c r="H111" i="6"/>
  <c r="K110" i="6"/>
  <c r="N109" i="6"/>
  <c r="Q108" i="6"/>
  <c r="G106" i="6"/>
  <c r="J105" i="6"/>
  <c r="M104" i="6"/>
  <c r="P103" i="6"/>
  <c r="S102" i="6"/>
  <c r="I100" i="6"/>
  <c r="L99" i="6"/>
  <c r="O98" i="6"/>
  <c r="R97" i="6"/>
  <c r="H95" i="6"/>
  <c r="K94" i="6"/>
  <c r="N93" i="6"/>
  <c r="Q92" i="6"/>
  <c r="G90" i="6"/>
  <c r="J89" i="6"/>
  <c r="M88" i="6"/>
  <c r="P87" i="6"/>
  <c r="S86" i="6"/>
  <c r="I84" i="6"/>
  <c r="L83" i="6"/>
  <c r="O82" i="6"/>
  <c r="H79" i="6"/>
  <c r="K78" i="6"/>
  <c r="N77" i="6"/>
  <c r="Q76" i="6"/>
  <c r="G74" i="6"/>
  <c r="J73" i="6"/>
  <c r="M72" i="6"/>
  <c r="P71" i="6"/>
  <c r="S70" i="6"/>
  <c r="O129" i="6"/>
  <c r="R128" i="6"/>
  <c r="H126" i="6"/>
  <c r="K125" i="6"/>
  <c r="N124" i="6"/>
  <c r="Q123" i="6"/>
  <c r="G121" i="6"/>
  <c r="J120" i="6"/>
  <c r="M119" i="6"/>
  <c r="P118" i="6"/>
  <c r="S117" i="6"/>
  <c r="I115" i="6"/>
  <c r="L114" i="6"/>
  <c r="O113" i="6"/>
  <c r="R112" i="6"/>
  <c r="H110" i="6"/>
  <c r="K109" i="6"/>
  <c r="N108" i="6"/>
  <c r="Q107" i="6"/>
  <c r="G105" i="6"/>
  <c r="J104" i="6"/>
  <c r="M103" i="6"/>
  <c r="P102" i="6"/>
  <c r="S101" i="6"/>
  <c r="I99" i="6"/>
  <c r="L98" i="6"/>
  <c r="O97" i="6"/>
  <c r="R96" i="6"/>
  <c r="H94" i="6"/>
  <c r="K93" i="6"/>
  <c r="N92" i="6"/>
  <c r="Q91" i="6"/>
  <c r="G89" i="6"/>
  <c r="J88" i="6"/>
  <c r="M87" i="6"/>
  <c r="P86" i="6"/>
  <c r="S85" i="6"/>
  <c r="I83" i="6"/>
  <c r="L82" i="6"/>
  <c r="O81" i="6"/>
  <c r="R80" i="6"/>
  <c r="H78" i="6"/>
  <c r="K77" i="6"/>
  <c r="N76" i="6"/>
  <c r="Q75" i="6"/>
  <c r="G73" i="6"/>
  <c r="J72" i="6"/>
  <c r="M71" i="6"/>
  <c r="P70" i="6"/>
  <c r="S69" i="6"/>
  <c r="I67" i="6"/>
  <c r="L66" i="6"/>
  <c r="O65" i="6"/>
  <c r="R64" i="6"/>
  <c r="H62" i="6"/>
  <c r="K61" i="6"/>
  <c r="N60" i="6"/>
  <c r="Q59" i="6"/>
  <c r="L129" i="6"/>
  <c r="O128" i="6"/>
  <c r="R127" i="6"/>
  <c r="H125" i="6"/>
  <c r="K124" i="6"/>
  <c r="N123" i="6"/>
  <c r="Q122" i="6"/>
  <c r="G120" i="6"/>
  <c r="J119" i="6"/>
  <c r="M118" i="6"/>
  <c r="P117" i="6"/>
  <c r="S116" i="6"/>
  <c r="I114" i="6"/>
  <c r="L113" i="6"/>
  <c r="O112" i="6"/>
  <c r="R111" i="6"/>
  <c r="H109" i="6"/>
  <c r="K108" i="6"/>
  <c r="N107" i="6"/>
  <c r="Q106" i="6"/>
  <c r="G104" i="6"/>
  <c r="J103" i="6"/>
  <c r="M102" i="6"/>
  <c r="P101" i="6"/>
  <c r="S100" i="6"/>
  <c r="I98" i="6"/>
  <c r="L97" i="6"/>
  <c r="O96" i="6"/>
  <c r="R95" i="6"/>
  <c r="H93" i="6"/>
  <c r="K92" i="6"/>
  <c r="N91" i="6"/>
  <c r="Q90" i="6"/>
  <c r="G88" i="6"/>
  <c r="J87" i="6"/>
  <c r="M86" i="6"/>
  <c r="P85" i="6"/>
  <c r="S84" i="6"/>
  <c r="I82" i="6"/>
  <c r="L81" i="6"/>
  <c r="O80" i="6"/>
  <c r="R79" i="6"/>
  <c r="H77" i="6"/>
  <c r="K76" i="6"/>
  <c r="N75" i="6"/>
  <c r="Q74" i="6"/>
  <c r="G72" i="6"/>
  <c r="J71" i="6"/>
  <c r="M70" i="6"/>
  <c r="P69" i="6"/>
  <c r="S68" i="6"/>
  <c r="I66" i="6"/>
  <c r="L65" i="6"/>
  <c r="O64" i="6"/>
  <c r="R63" i="6"/>
  <c r="H61" i="6"/>
  <c r="K60" i="6"/>
  <c r="N59" i="6"/>
  <c r="Q58" i="6"/>
  <c r="S128" i="6"/>
  <c r="Q127" i="6"/>
  <c r="Q126" i="6"/>
  <c r="Q125" i="6"/>
  <c r="P124" i="6"/>
  <c r="O123" i="6"/>
  <c r="N122" i="6"/>
  <c r="N121" i="6"/>
  <c r="N120" i="6"/>
  <c r="L119" i="6"/>
  <c r="K118" i="6"/>
  <c r="K117" i="6"/>
  <c r="K116" i="6"/>
  <c r="J115" i="6"/>
  <c r="H114" i="6"/>
  <c r="H113" i="6"/>
  <c r="H112" i="6"/>
  <c r="G111" i="6"/>
  <c r="R100" i="6"/>
  <c r="R99" i="6"/>
  <c r="R98" i="6"/>
  <c r="Q97" i="6"/>
  <c r="P96" i="6"/>
  <c r="O95" i="6"/>
  <c r="O94" i="6"/>
  <c r="O93" i="6"/>
  <c r="M92" i="6"/>
  <c r="L91" i="6"/>
  <c r="L90" i="6"/>
  <c r="L89" i="6"/>
  <c r="K88" i="6"/>
  <c r="I87" i="6"/>
  <c r="I86" i="6"/>
  <c r="I85" i="6"/>
  <c r="H84" i="6"/>
  <c r="G83" i="6"/>
  <c r="S73" i="6"/>
  <c r="S72" i="6"/>
  <c r="S71" i="6"/>
  <c r="R70" i="6"/>
  <c r="R69" i="6"/>
  <c r="R68" i="6"/>
  <c r="S67" i="6"/>
  <c r="G59" i="6"/>
  <c r="H58" i="6"/>
  <c r="K57" i="6"/>
  <c r="N56" i="6"/>
  <c r="Q55" i="6"/>
  <c r="G53" i="6"/>
  <c r="J52" i="6"/>
  <c r="M51" i="6"/>
  <c r="P50" i="6"/>
  <c r="S49" i="6"/>
  <c r="I47" i="6"/>
  <c r="L46" i="6"/>
  <c r="O45" i="6"/>
  <c r="S129" i="6"/>
  <c r="Q128" i="6"/>
  <c r="P127" i="6"/>
  <c r="P126" i="6"/>
  <c r="P125" i="6"/>
  <c r="O124" i="6"/>
  <c r="M123" i="6"/>
  <c r="M122" i="6"/>
  <c r="M121" i="6"/>
  <c r="L120" i="6"/>
  <c r="K119" i="6"/>
  <c r="J118" i="6"/>
  <c r="J117" i="6"/>
  <c r="J116" i="6"/>
  <c r="H115" i="6"/>
  <c r="G114" i="6"/>
  <c r="G113" i="6"/>
  <c r="G112" i="6"/>
  <c r="R101" i="6"/>
  <c r="Q100" i="6"/>
  <c r="Q99" i="6"/>
  <c r="Q98" i="6"/>
  <c r="P97" i="6"/>
  <c r="N96" i="6"/>
  <c r="N95" i="6"/>
  <c r="N94" i="6"/>
  <c r="M93" i="6"/>
  <c r="L92" i="6"/>
  <c r="K91" i="6"/>
  <c r="K90" i="6"/>
  <c r="K89" i="6"/>
  <c r="I88" i="6"/>
  <c r="H87" i="6"/>
  <c r="H86" i="6"/>
  <c r="H85" i="6"/>
  <c r="G84" i="6"/>
  <c r="S74" i="6"/>
  <c r="R73" i="6"/>
  <c r="R72" i="6"/>
  <c r="R71" i="6"/>
  <c r="Q70" i="6"/>
  <c r="Q69" i="6"/>
  <c r="Q68" i="6"/>
  <c r="R67" i="6"/>
  <c r="S66" i="6"/>
  <c r="G58" i="6"/>
  <c r="J57" i="6"/>
  <c r="M56" i="6"/>
  <c r="P55" i="6"/>
  <c r="S54" i="6"/>
  <c r="I52" i="6"/>
  <c r="L51" i="6"/>
  <c r="O50" i="6"/>
  <c r="R49" i="6"/>
  <c r="H47" i="6"/>
  <c r="K46" i="6"/>
  <c r="Q129" i="6"/>
  <c r="P128" i="6"/>
  <c r="O127" i="6"/>
  <c r="O126" i="6"/>
  <c r="O125" i="6"/>
  <c r="M124" i="6"/>
  <c r="L123" i="6"/>
  <c r="L122" i="6"/>
  <c r="L121" i="6"/>
  <c r="K120" i="6"/>
  <c r="I119" i="6"/>
  <c r="I118" i="6"/>
  <c r="I117" i="6"/>
  <c r="H116" i="6"/>
  <c r="G115" i="6"/>
  <c r="S105" i="6"/>
  <c r="S104" i="6"/>
  <c r="S103" i="6"/>
  <c r="R102" i="6"/>
  <c r="Q101" i="6"/>
  <c r="P100" i="6"/>
  <c r="P99" i="6"/>
  <c r="P98" i="6"/>
  <c r="N97" i="6"/>
  <c r="M96" i="6"/>
  <c r="M95" i="6"/>
  <c r="M94" i="6"/>
  <c r="L93" i="6"/>
  <c r="J92" i="6"/>
  <c r="J91" i="6"/>
  <c r="J90" i="6"/>
  <c r="I89" i="6"/>
  <c r="H88" i="6"/>
  <c r="G87" i="6"/>
  <c r="G86" i="6"/>
  <c r="G85" i="6"/>
  <c r="S75" i="6"/>
  <c r="R74" i="6"/>
  <c r="Q73" i="6"/>
  <c r="Q72" i="6"/>
  <c r="Q71" i="6"/>
  <c r="O70" i="6"/>
  <c r="O69" i="6"/>
  <c r="P68" i="6"/>
  <c r="Q67" i="6"/>
  <c r="R66" i="6"/>
  <c r="S65" i="6"/>
  <c r="P129" i="6"/>
  <c r="N128" i="6"/>
  <c r="N127" i="6"/>
  <c r="N126" i="6"/>
  <c r="M125" i="6"/>
  <c r="L124" i="6"/>
  <c r="K123" i="6"/>
  <c r="K122" i="6"/>
  <c r="K121" i="6"/>
  <c r="I120" i="6"/>
  <c r="H119" i="6"/>
  <c r="H118" i="6"/>
  <c r="H117" i="6"/>
  <c r="G116" i="6"/>
  <c r="S106" i="6"/>
  <c r="R105" i="6"/>
  <c r="R104" i="6"/>
  <c r="R103" i="6"/>
  <c r="Q102" i="6"/>
  <c r="O101" i="6"/>
  <c r="O100" i="6"/>
  <c r="O99" i="6"/>
  <c r="N98" i="6"/>
  <c r="M97" i="6"/>
  <c r="L96" i="6"/>
  <c r="L95" i="6"/>
  <c r="L94" i="6"/>
  <c r="J93" i="6"/>
  <c r="I92" i="6"/>
  <c r="I91" i="6"/>
  <c r="I90" i="6"/>
  <c r="H89" i="6"/>
  <c r="S78" i="6"/>
  <c r="S77" i="6"/>
  <c r="S76" i="6"/>
  <c r="R75" i="6"/>
  <c r="P74" i="6"/>
  <c r="P73" i="6"/>
  <c r="P72" i="6"/>
  <c r="O71" i="6"/>
  <c r="N70" i="6"/>
  <c r="N69" i="6"/>
  <c r="O68" i="6"/>
  <c r="P67" i="6"/>
  <c r="Q66" i="6"/>
  <c r="R65" i="6"/>
  <c r="S64" i="6"/>
  <c r="S63" i="6"/>
  <c r="S62" i="6"/>
  <c r="H57" i="6"/>
  <c r="K56" i="6"/>
  <c r="N55" i="6"/>
  <c r="Q54" i="6"/>
  <c r="G52" i="6"/>
  <c r="J51" i="6"/>
  <c r="M50" i="6"/>
  <c r="P49" i="6"/>
  <c r="S48" i="6"/>
  <c r="N129" i="6"/>
  <c r="M128" i="6"/>
  <c r="M127" i="6"/>
  <c r="M126" i="6"/>
  <c r="L125" i="6"/>
  <c r="J124" i="6"/>
  <c r="J123" i="6"/>
  <c r="J122" i="6"/>
  <c r="I121" i="6"/>
  <c r="H120" i="6"/>
  <c r="G119" i="6"/>
  <c r="G118" i="6"/>
  <c r="G117" i="6"/>
  <c r="S107" i="6"/>
  <c r="R106" i="6"/>
  <c r="Q105" i="6"/>
  <c r="Q104" i="6"/>
  <c r="Q103" i="6"/>
  <c r="O102" i="6"/>
  <c r="N101" i="6"/>
  <c r="N100" i="6"/>
  <c r="N99" i="6"/>
  <c r="M98" i="6"/>
  <c r="K97" i="6"/>
  <c r="K96" i="6"/>
  <c r="K95" i="6"/>
  <c r="J94" i="6"/>
  <c r="I93" i="6"/>
  <c r="H92" i="6"/>
  <c r="H91" i="6"/>
  <c r="H90" i="6"/>
  <c r="S79" i="6"/>
  <c r="R78" i="6"/>
  <c r="R77" i="6"/>
  <c r="R76" i="6"/>
  <c r="P75" i="6"/>
  <c r="O74" i="6"/>
  <c r="O73" i="6"/>
  <c r="O72" i="6"/>
  <c r="N71" i="6"/>
  <c r="L70" i="6"/>
  <c r="M69" i="6"/>
  <c r="N68" i="6"/>
  <c r="O67" i="6"/>
  <c r="P66" i="6"/>
  <c r="Q65" i="6"/>
  <c r="Q64" i="6"/>
  <c r="Q63" i="6"/>
  <c r="R62" i="6"/>
  <c r="S61" i="6"/>
  <c r="I129" i="6"/>
  <c r="I128" i="6"/>
  <c r="I127" i="6"/>
  <c r="G126" i="6"/>
  <c r="S115" i="6"/>
  <c r="S114" i="6"/>
  <c r="S113" i="6"/>
  <c r="Q112" i="6"/>
  <c r="P111" i="6"/>
  <c r="P110" i="6"/>
  <c r="P109" i="6"/>
  <c r="O108" i="6"/>
  <c r="M107" i="6"/>
  <c r="M106" i="6"/>
  <c r="M105" i="6"/>
  <c r="L104" i="6"/>
  <c r="K103" i="6"/>
  <c r="J102" i="6"/>
  <c r="J101" i="6"/>
  <c r="J100" i="6"/>
  <c r="H99" i="6"/>
  <c r="G98" i="6"/>
  <c r="G97" i="6"/>
  <c r="G96" i="6"/>
  <c r="R85" i="6"/>
  <c r="Q84" i="6"/>
  <c r="Q83" i="6"/>
  <c r="Q82" i="6"/>
  <c r="P81" i="6"/>
  <c r="N80" i="6"/>
  <c r="N79" i="6"/>
  <c r="N78" i="6"/>
  <c r="M77" i="6"/>
  <c r="L76" i="6"/>
  <c r="K75" i="6"/>
  <c r="K74" i="6"/>
  <c r="K73" i="6"/>
  <c r="I72" i="6"/>
  <c r="H71" i="6"/>
  <c r="H70" i="6"/>
  <c r="I69" i="6"/>
  <c r="J68" i="6"/>
  <c r="K67" i="6"/>
  <c r="K66" i="6"/>
  <c r="K65" i="6"/>
  <c r="L64" i="6"/>
  <c r="M63" i="6"/>
  <c r="N62" i="6"/>
  <c r="O61" i="6"/>
  <c r="P60" i="6"/>
  <c r="P59" i="6"/>
  <c r="P58" i="6"/>
  <c r="S57" i="6"/>
  <c r="I55" i="6"/>
  <c r="L54" i="6"/>
  <c r="O53" i="6"/>
  <c r="R52" i="6"/>
  <c r="H50" i="6"/>
  <c r="K49" i="6"/>
  <c r="N48" i="6"/>
  <c r="J126" i="6"/>
  <c r="O121" i="6"/>
  <c r="S119" i="6"/>
  <c r="N116" i="6"/>
  <c r="R114" i="6"/>
  <c r="I113" i="6"/>
  <c r="M111" i="6"/>
  <c r="R109" i="6"/>
  <c r="H108" i="6"/>
  <c r="L106" i="6"/>
  <c r="G103" i="6"/>
  <c r="L101" i="6"/>
  <c r="Q96" i="6"/>
  <c r="P91" i="6"/>
  <c r="S89" i="6"/>
  <c r="L88" i="6"/>
  <c r="O86" i="6"/>
  <c r="K83" i="6"/>
  <c r="N81" i="6"/>
  <c r="G80" i="6"/>
  <c r="J78" i="6"/>
  <c r="O76" i="6"/>
  <c r="I73" i="6"/>
  <c r="L68" i="6"/>
  <c r="J65" i="6"/>
  <c r="K62" i="6"/>
  <c r="R60" i="6"/>
  <c r="J59" i="6"/>
  <c r="R56" i="6"/>
  <c r="O55" i="6"/>
  <c r="M54" i="6"/>
  <c r="K53" i="6"/>
  <c r="H52" i="6"/>
  <c r="S47" i="6"/>
  <c r="G44" i="6"/>
  <c r="J43" i="6"/>
  <c r="M42" i="6"/>
  <c r="P41" i="6"/>
  <c r="S40" i="6"/>
  <c r="I38" i="6"/>
  <c r="L37" i="6"/>
  <c r="O36" i="6"/>
  <c r="R35" i="6"/>
  <c r="H33" i="6"/>
  <c r="H32" i="6"/>
  <c r="G31" i="6"/>
  <c r="Q29" i="6"/>
  <c r="N28" i="6"/>
  <c r="K27" i="6"/>
  <c r="H26" i="6"/>
  <c r="O23" i="6"/>
  <c r="L22" i="6"/>
  <c r="I21" i="6"/>
  <c r="S19" i="6"/>
  <c r="P18" i="6"/>
  <c r="M17" i="6"/>
  <c r="J16" i="6"/>
  <c r="G15" i="6"/>
  <c r="M129" i="6"/>
  <c r="I126" i="6"/>
  <c r="S124" i="6"/>
  <c r="H121" i="6"/>
  <c r="R119" i="6"/>
  <c r="M116" i="6"/>
  <c r="Q114" i="6"/>
  <c r="L111" i="6"/>
  <c r="Q109" i="6"/>
  <c r="G108" i="6"/>
  <c r="K106" i="6"/>
  <c r="P104" i="6"/>
  <c r="K101" i="6"/>
  <c r="J96" i="6"/>
  <c r="S94" i="6"/>
  <c r="O91" i="6"/>
  <c r="R89" i="6"/>
  <c r="N86" i="6"/>
  <c r="R84" i="6"/>
  <c r="J83" i="6"/>
  <c r="M81" i="6"/>
  <c r="Q79" i="6"/>
  <c r="I78" i="6"/>
  <c r="M76" i="6"/>
  <c r="H73" i="6"/>
  <c r="L71" i="6"/>
  <c r="K68" i="6"/>
  <c r="I65" i="6"/>
  <c r="P63" i="6"/>
  <c r="J62" i="6"/>
  <c r="Q60" i="6"/>
  <c r="I59" i="6"/>
  <c r="R57" i="6"/>
  <c r="Q56" i="6"/>
  <c r="M55" i="6"/>
  <c r="K54" i="6"/>
  <c r="J53" i="6"/>
  <c r="R48" i="6"/>
  <c r="R47" i="6"/>
  <c r="S46" i="6"/>
  <c r="I43" i="6"/>
  <c r="L42" i="6"/>
  <c r="O41" i="6"/>
  <c r="R40" i="6"/>
  <c r="H38" i="6"/>
  <c r="K37" i="6"/>
  <c r="N36" i="6"/>
  <c r="Q35" i="6"/>
  <c r="G33" i="6"/>
  <c r="G32" i="6"/>
  <c r="P29" i="6"/>
  <c r="M28" i="6"/>
  <c r="J27" i="6"/>
  <c r="G26" i="6"/>
  <c r="Q24" i="6"/>
  <c r="N23" i="6"/>
  <c r="K22" i="6"/>
  <c r="H21" i="6"/>
  <c r="R19" i="6"/>
  <c r="O18" i="6"/>
  <c r="L17" i="6"/>
  <c r="I16" i="6"/>
  <c r="K129" i="6"/>
  <c r="R124" i="6"/>
  <c r="Q119" i="6"/>
  <c r="L116" i="6"/>
  <c r="P114" i="6"/>
  <c r="K111" i="6"/>
  <c r="O109" i="6"/>
  <c r="J106" i="6"/>
  <c r="O104" i="6"/>
  <c r="I101" i="6"/>
  <c r="S99" i="6"/>
  <c r="I96" i="6"/>
  <c r="R94" i="6"/>
  <c r="M91" i="6"/>
  <c r="Q89" i="6"/>
  <c r="L86" i="6"/>
  <c r="P84" i="6"/>
  <c r="H83" i="6"/>
  <c r="K81" i="6"/>
  <c r="P79" i="6"/>
  <c r="G78" i="6"/>
  <c r="J76" i="6"/>
  <c r="K71" i="6"/>
  <c r="I68" i="6"/>
  <c r="H65" i="6"/>
  <c r="O63" i="6"/>
  <c r="I62" i="6"/>
  <c r="O60" i="6"/>
  <c r="H59" i="6"/>
  <c r="Q57" i="6"/>
  <c r="P56" i="6"/>
  <c r="L55" i="6"/>
  <c r="J54" i="6"/>
  <c r="I53" i="6"/>
  <c r="Q48" i="6"/>
  <c r="Q47" i="6"/>
  <c r="R46" i="6"/>
  <c r="S45" i="6"/>
  <c r="H43" i="6"/>
  <c r="K42" i="6"/>
  <c r="J129" i="6"/>
  <c r="I124" i="6"/>
  <c r="S122" i="6"/>
  <c r="O119" i="6"/>
  <c r="R117" i="6"/>
  <c r="N114" i="6"/>
  <c r="S112" i="6"/>
  <c r="J111" i="6"/>
  <c r="M109" i="6"/>
  <c r="R107" i="6"/>
  <c r="I106" i="6"/>
  <c r="N104" i="6"/>
  <c r="H101" i="6"/>
  <c r="M99" i="6"/>
  <c r="H96" i="6"/>
  <c r="Q94" i="6"/>
  <c r="G91" i="6"/>
  <c r="P89" i="6"/>
  <c r="K86" i="6"/>
  <c r="O84" i="6"/>
  <c r="O79" i="6"/>
  <c r="I76" i="6"/>
  <c r="N74" i="6"/>
  <c r="I71" i="6"/>
  <c r="H68" i="6"/>
  <c r="O66" i="6"/>
  <c r="G65" i="6"/>
  <c r="N63" i="6"/>
  <c r="G62" i="6"/>
  <c r="M60" i="6"/>
  <c r="P57" i="6"/>
  <c r="O56" i="6"/>
  <c r="K55" i="6"/>
  <c r="I54" i="6"/>
  <c r="H53" i="6"/>
  <c r="P48" i="6"/>
  <c r="P47" i="6"/>
  <c r="Q46" i="6"/>
  <c r="R45" i="6"/>
  <c r="G43" i="6"/>
  <c r="J42" i="6"/>
  <c r="M41" i="6"/>
  <c r="P40" i="6"/>
  <c r="S39" i="6"/>
  <c r="I37" i="6"/>
  <c r="L36" i="6"/>
  <c r="O35" i="6"/>
  <c r="Q30" i="6"/>
  <c r="N29" i="6"/>
  <c r="K28" i="6"/>
  <c r="H27" i="6"/>
  <c r="H129" i="6"/>
  <c r="S127" i="6"/>
  <c r="H124" i="6"/>
  <c r="R122" i="6"/>
  <c r="N119" i="6"/>
  <c r="Q117" i="6"/>
  <c r="M114" i="6"/>
  <c r="P112" i="6"/>
  <c r="I111" i="6"/>
  <c r="L109" i="6"/>
  <c r="P107" i="6"/>
  <c r="H106" i="6"/>
  <c r="K104" i="6"/>
  <c r="G101" i="6"/>
  <c r="K99" i="6"/>
  <c r="P94" i="6"/>
  <c r="O89" i="6"/>
  <c r="S87" i="6"/>
  <c r="J86" i="6"/>
  <c r="N84" i="6"/>
  <c r="S82" i="6"/>
  <c r="I81" i="6"/>
  <c r="M79" i="6"/>
  <c r="H76" i="6"/>
  <c r="M74" i="6"/>
  <c r="G71" i="6"/>
  <c r="G68" i="6"/>
  <c r="N66" i="6"/>
  <c r="L63" i="6"/>
  <c r="L60" i="6"/>
  <c r="S58" i="6"/>
  <c r="O57" i="6"/>
  <c r="L56" i="6"/>
  <c r="J55" i="6"/>
  <c r="H54" i="6"/>
  <c r="Q49" i="6"/>
  <c r="O48" i="6"/>
  <c r="O47" i="6"/>
  <c r="P46" i="6"/>
  <c r="Q45" i="6"/>
  <c r="S44" i="6"/>
  <c r="I42" i="6"/>
  <c r="L41" i="6"/>
  <c r="G127" i="6"/>
  <c r="R125" i="6"/>
  <c r="H122" i="6"/>
  <c r="Q120" i="6"/>
  <c r="L117" i="6"/>
  <c r="P115" i="6"/>
  <c r="K112" i="6"/>
  <c r="O110" i="6"/>
  <c r="J107" i="6"/>
  <c r="O105" i="6"/>
  <c r="I102" i="6"/>
  <c r="I97" i="6"/>
  <c r="S95" i="6"/>
  <c r="O92" i="6"/>
  <c r="R90" i="6"/>
  <c r="N87" i="6"/>
  <c r="Q85" i="6"/>
  <c r="J84" i="6"/>
  <c r="M82" i="6"/>
  <c r="Q80" i="6"/>
  <c r="I79" i="6"/>
  <c r="L77" i="6"/>
  <c r="H74" i="6"/>
  <c r="L72" i="6"/>
  <c r="H69" i="6"/>
  <c r="G66" i="6"/>
  <c r="N64" i="6"/>
  <c r="H63" i="6"/>
  <c r="N61" i="6"/>
  <c r="G60" i="6"/>
  <c r="M58" i="6"/>
  <c r="I57" i="6"/>
  <c r="G56" i="6"/>
  <c r="S52" i="6"/>
  <c r="Q51" i="6"/>
  <c r="N50" i="6"/>
  <c r="L49" i="6"/>
  <c r="J48" i="6"/>
  <c r="K47" i="6"/>
  <c r="J46" i="6"/>
  <c r="L45" i="6"/>
  <c r="O44" i="6"/>
  <c r="R43" i="6"/>
  <c r="H41" i="6"/>
  <c r="K40" i="6"/>
  <c r="N39" i="6"/>
  <c r="Q38" i="6"/>
  <c r="G36" i="6"/>
  <c r="J35" i="6"/>
  <c r="M34" i="6"/>
  <c r="P33" i="6"/>
  <c r="Q32" i="6"/>
  <c r="O31" i="6"/>
  <c r="L30" i="6"/>
  <c r="I29" i="6"/>
  <c r="S27" i="6"/>
  <c r="P26" i="6"/>
  <c r="R121" i="6"/>
  <c r="O116" i="6"/>
  <c r="P113" i="6"/>
  <c r="R110" i="6"/>
  <c r="L108" i="6"/>
  <c r="N105" i="6"/>
  <c r="H103" i="6"/>
  <c r="K100" i="6"/>
  <c r="S97" i="6"/>
  <c r="G95" i="6"/>
  <c r="G92" i="6"/>
  <c r="L84" i="6"/>
  <c r="G79" i="6"/>
  <c r="P76" i="6"/>
  <c r="J61" i="6"/>
  <c r="O58" i="6"/>
  <c r="L53" i="6"/>
  <c r="N51" i="6"/>
  <c r="N49" i="6"/>
  <c r="I46" i="6"/>
  <c r="O43" i="6"/>
  <c r="G42" i="6"/>
  <c r="R38" i="6"/>
  <c r="P37" i="6"/>
  <c r="M36" i="6"/>
  <c r="K35" i="6"/>
  <c r="I34" i="6"/>
  <c r="P31" i="6"/>
  <c r="H30" i="6"/>
  <c r="L28" i="6"/>
  <c r="Q26" i="6"/>
  <c r="K25" i="6"/>
  <c r="N22" i="6"/>
  <c r="G21" i="6"/>
  <c r="O19" i="6"/>
  <c r="J18" i="6"/>
  <c r="R16" i="6"/>
  <c r="M15" i="6"/>
  <c r="I14" i="6"/>
  <c r="S12" i="6"/>
  <c r="P11" i="6"/>
  <c r="M10" i="6"/>
  <c r="J9" i="6"/>
  <c r="I8" i="6"/>
  <c r="I7" i="6"/>
  <c r="I129" i="4"/>
  <c r="L128" i="4"/>
  <c r="O127" i="4"/>
  <c r="R126" i="4"/>
  <c r="H124" i="4"/>
  <c r="K123" i="4"/>
  <c r="N122" i="4"/>
  <c r="Q121" i="4"/>
  <c r="G119" i="4"/>
  <c r="J118" i="4"/>
  <c r="M117" i="4"/>
  <c r="P116" i="4"/>
  <c r="S115" i="4"/>
  <c r="I113" i="4"/>
  <c r="L112" i="4"/>
  <c r="O111" i="4"/>
  <c r="R110" i="4"/>
  <c r="H108" i="4"/>
  <c r="K107" i="4"/>
  <c r="N106" i="4"/>
  <c r="Q105" i="4"/>
  <c r="G103" i="4"/>
  <c r="J102" i="4"/>
  <c r="M101" i="4"/>
  <c r="P100" i="4"/>
  <c r="S99" i="4"/>
  <c r="I97" i="4"/>
  <c r="L96" i="4"/>
  <c r="O95" i="4"/>
  <c r="G129" i="6"/>
  <c r="Q121" i="6"/>
  <c r="R118" i="6"/>
  <c r="N113" i="6"/>
  <c r="Q110" i="6"/>
  <c r="J108" i="6"/>
  <c r="L105" i="6"/>
  <c r="N102" i="6"/>
  <c r="H100" i="6"/>
  <c r="J97" i="6"/>
  <c r="N89" i="6"/>
  <c r="K84" i="6"/>
  <c r="G76" i="6"/>
  <c r="K63" i="6"/>
  <c r="I61" i="6"/>
  <c r="N58" i="6"/>
  <c r="K51" i="6"/>
  <c r="M49" i="6"/>
  <c r="H46" i="6"/>
  <c r="R44" i="6"/>
  <c r="N43" i="6"/>
  <c r="R39" i="6"/>
  <c r="P38" i="6"/>
  <c r="O37" i="6"/>
  <c r="K36" i="6"/>
  <c r="I35" i="6"/>
  <c r="H34" i="6"/>
  <c r="N31" i="6"/>
  <c r="G30" i="6"/>
  <c r="O26" i="6"/>
  <c r="J25" i="6"/>
  <c r="M22" i="6"/>
  <c r="N19" i="6"/>
  <c r="I18" i="6"/>
  <c r="Q16" i="6"/>
  <c r="L15" i="6"/>
  <c r="H14" i="6"/>
  <c r="R12" i="6"/>
  <c r="O11" i="6"/>
  <c r="L10" i="6"/>
  <c r="I9" i="6"/>
  <c r="H8" i="6"/>
  <c r="H7" i="6"/>
  <c r="H129" i="4"/>
  <c r="K128" i="4"/>
  <c r="N127" i="4"/>
  <c r="Q126" i="4"/>
  <c r="G124" i="4"/>
  <c r="J123" i="4"/>
  <c r="M122" i="4"/>
  <c r="P121" i="4"/>
  <c r="S120" i="4"/>
  <c r="I118" i="4"/>
  <c r="L117" i="4"/>
  <c r="O116" i="4"/>
  <c r="R115" i="4"/>
  <c r="H113" i="4"/>
  <c r="K112" i="4"/>
  <c r="N111" i="4"/>
  <c r="Q110" i="4"/>
  <c r="G108" i="4"/>
  <c r="J107" i="4"/>
  <c r="M106" i="4"/>
  <c r="P105" i="4"/>
  <c r="S126" i="6"/>
  <c r="P121" i="6"/>
  <c r="Q118" i="6"/>
  <c r="R115" i="6"/>
  <c r="M113" i="6"/>
  <c r="N110" i="6"/>
  <c r="I108" i="6"/>
  <c r="K105" i="6"/>
  <c r="L102" i="6"/>
  <c r="G100" i="6"/>
  <c r="H97" i="6"/>
  <c r="M89" i="6"/>
  <c r="Q81" i="6"/>
  <c r="Q78" i="6"/>
  <c r="N73" i="6"/>
  <c r="M68" i="6"/>
  <c r="J63" i="6"/>
  <c r="G61" i="6"/>
  <c r="L58" i="6"/>
  <c r="S56" i="6"/>
  <c r="I51" i="6"/>
  <c r="J49" i="6"/>
  <c r="G46" i="6"/>
  <c r="Q44" i="6"/>
  <c r="M43" i="6"/>
  <c r="Q39" i="6"/>
  <c r="O38" i="6"/>
  <c r="N37" i="6"/>
  <c r="J36" i="6"/>
  <c r="H35" i="6"/>
  <c r="G34" i="6"/>
  <c r="M31" i="6"/>
  <c r="S29" i="6"/>
  <c r="I28" i="6"/>
  <c r="N26" i="6"/>
  <c r="I25" i="6"/>
  <c r="Q23" i="6"/>
  <c r="M19" i="6"/>
  <c r="H18" i="6"/>
  <c r="P16" i="6"/>
  <c r="K15" i="6"/>
  <c r="G14" i="6"/>
  <c r="Q12" i="6"/>
  <c r="N11" i="6"/>
  <c r="K10" i="6"/>
  <c r="H9" i="6"/>
  <c r="G8" i="6"/>
  <c r="G7" i="6"/>
  <c r="G129" i="4"/>
  <c r="J128" i="4"/>
  <c r="M127" i="4"/>
  <c r="P126" i="4"/>
  <c r="S125" i="4"/>
  <c r="I123" i="4"/>
  <c r="L122" i="4"/>
  <c r="O121" i="4"/>
  <c r="R120" i="4"/>
  <c r="H118" i="4"/>
  <c r="K117" i="4"/>
  <c r="N116" i="4"/>
  <c r="Q115" i="4"/>
  <c r="G113" i="4"/>
  <c r="R126" i="6"/>
  <c r="S123" i="6"/>
  <c r="O118" i="6"/>
  <c r="Q115" i="6"/>
  <c r="K113" i="6"/>
  <c r="M110" i="6"/>
  <c r="O107" i="6"/>
  <c r="I105" i="6"/>
  <c r="K102" i="6"/>
  <c r="I94" i="6"/>
  <c r="R86" i="6"/>
  <c r="S83" i="6"/>
  <c r="H81" i="6"/>
  <c r="P78" i="6"/>
  <c r="M73" i="6"/>
  <c r="I63" i="6"/>
  <c r="K58" i="6"/>
  <c r="J56" i="6"/>
  <c r="R54" i="6"/>
  <c r="H51" i="6"/>
  <c r="I49" i="6"/>
  <c r="N47" i="6"/>
  <c r="P44" i="6"/>
  <c r="L43" i="6"/>
  <c r="P39" i="6"/>
  <c r="N38" i="6"/>
  <c r="M37" i="6"/>
  <c r="I36" i="6"/>
  <c r="G35" i="6"/>
  <c r="L31" i="6"/>
  <c r="R29" i="6"/>
  <c r="H28" i="6"/>
  <c r="M26" i="6"/>
  <c r="H25" i="6"/>
  <c r="P23" i="6"/>
  <c r="I22" i="6"/>
  <c r="Q20" i="6"/>
  <c r="L19" i="6"/>
  <c r="G18" i="6"/>
  <c r="O16" i="6"/>
  <c r="J15" i="6"/>
  <c r="S13" i="6"/>
  <c r="P12" i="6"/>
  <c r="M11" i="6"/>
  <c r="J10" i="6"/>
  <c r="G9" i="6"/>
  <c r="I128" i="4"/>
  <c r="L127" i="4"/>
  <c r="O126" i="4"/>
  <c r="R125" i="4"/>
  <c r="H123" i="4"/>
  <c r="K122" i="4"/>
  <c r="N121" i="4"/>
  <c r="Q120" i="4"/>
  <c r="G118" i="4"/>
  <c r="J117" i="4"/>
  <c r="M116" i="4"/>
  <c r="P115" i="4"/>
  <c r="S114" i="4"/>
  <c r="L126" i="6"/>
  <c r="R123" i="6"/>
  <c r="S120" i="6"/>
  <c r="N118" i="6"/>
  <c r="O115" i="6"/>
  <c r="J113" i="6"/>
  <c r="L110" i="6"/>
  <c r="L107" i="6"/>
  <c r="H105" i="6"/>
  <c r="H102" i="6"/>
  <c r="G94" i="6"/>
  <c r="Q86" i="6"/>
  <c r="R83" i="6"/>
  <c r="G81" i="6"/>
  <c r="O78" i="6"/>
  <c r="O75" i="6"/>
  <c r="L73" i="6"/>
  <c r="K70" i="6"/>
  <c r="P65" i="6"/>
  <c r="G63" i="6"/>
  <c r="S60" i="6"/>
  <c r="J58" i="6"/>
  <c r="I56" i="6"/>
  <c r="P54" i="6"/>
  <c r="Q52" i="6"/>
  <c r="G51" i="6"/>
  <c r="H49" i="6"/>
  <c r="M47" i="6"/>
  <c r="N44" i="6"/>
  <c r="K43" i="6"/>
  <c r="Q40" i="6"/>
  <c r="O39" i="6"/>
  <c r="M38" i="6"/>
  <c r="J37" i="6"/>
  <c r="H36" i="6"/>
  <c r="K31" i="6"/>
  <c r="O29" i="6"/>
  <c r="G28" i="6"/>
  <c r="L26" i="6"/>
  <c r="G25" i="6"/>
  <c r="M23" i="6"/>
  <c r="H22" i="6"/>
  <c r="P20" i="6"/>
  <c r="K19" i="6"/>
  <c r="S17" i="6"/>
  <c r="N16" i="6"/>
  <c r="I15" i="6"/>
  <c r="R13" i="6"/>
  <c r="O12" i="6"/>
  <c r="L11" i="6"/>
  <c r="I10" i="6"/>
  <c r="H128" i="4"/>
  <c r="K127" i="4"/>
  <c r="N126" i="4"/>
  <c r="Q125" i="4"/>
  <c r="G123" i="4"/>
  <c r="J122" i="4"/>
  <c r="M121" i="4"/>
  <c r="P120" i="4"/>
  <c r="S119" i="4"/>
  <c r="J128" i="6"/>
  <c r="J125" i="6"/>
  <c r="G123" i="6"/>
  <c r="N117" i="6"/>
  <c r="J112" i="6"/>
  <c r="S109" i="6"/>
  <c r="G107" i="6"/>
  <c r="H104" i="6"/>
  <c r="S96" i="6"/>
  <c r="S93" i="6"/>
  <c r="P88" i="6"/>
  <c r="O85" i="6"/>
  <c r="M83" i="6"/>
  <c r="L80" i="6"/>
  <c r="P77" i="6"/>
  <c r="I75" i="6"/>
  <c r="K72" i="6"/>
  <c r="L67" i="6"/>
  <c r="O62" i="6"/>
  <c r="M52" i="6"/>
  <c r="L50" i="6"/>
  <c r="N45" i="6"/>
  <c r="J44" i="6"/>
  <c r="Q41" i="6"/>
  <c r="L40" i="6"/>
  <c r="J39" i="6"/>
  <c r="G38" i="6"/>
  <c r="Q33" i="6"/>
  <c r="M32" i="6"/>
  <c r="J29" i="6"/>
  <c r="O27" i="6"/>
  <c r="S25" i="6"/>
  <c r="N24" i="6"/>
  <c r="I23" i="6"/>
  <c r="Q21" i="6"/>
  <c r="L20" i="6"/>
  <c r="G19" i="6"/>
  <c r="O17" i="6"/>
  <c r="H16" i="6"/>
  <c r="Q14" i="6"/>
  <c r="N13" i="6"/>
  <c r="K12" i="6"/>
  <c r="H11" i="6"/>
  <c r="R9" i="6"/>
  <c r="Q8" i="6"/>
  <c r="Q7" i="6"/>
  <c r="Q129" i="4"/>
  <c r="A129" i="4"/>
  <c r="G127" i="4"/>
  <c r="J126" i="4"/>
  <c r="M125" i="4"/>
  <c r="P124" i="4"/>
  <c r="S123" i="4"/>
  <c r="I121" i="4"/>
  <c r="L120" i="4"/>
  <c r="O119" i="4"/>
  <c r="R118" i="4"/>
  <c r="H128" i="6"/>
  <c r="I125" i="6"/>
  <c r="P122" i="6"/>
  <c r="M117" i="6"/>
  <c r="I112" i="6"/>
  <c r="J109" i="6"/>
  <c r="R93" i="6"/>
  <c r="S90" i="6"/>
  <c r="O88" i="6"/>
  <c r="N85" i="6"/>
  <c r="R82" i="6"/>
  <c r="K80" i="6"/>
  <c r="O77" i="6"/>
  <c r="H75" i="6"/>
  <c r="H72" i="6"/>
  <c r="L69" i="6"/>
  <c r="J67" i="6"/>
  <c r="P64" i="6"/>
  <c r="M62" i="6"/>
  <c r="S59" i="6"/>
  <c r="N57" i="6"/>
  <c r="K115" i="6"/>
  <c r="J110" i="6"/>
  <c r="R91" i="6"/>
  <c r="K87" i="6"/>
  <c r="J82" i="6"/>
  <c r="I77" i="6"/>
  <c r="N72" i="6"/>
  <c r="H64" i="6"/>
  <c r="M59" i="6"/>
  <c r="P52" i="6"/>
  <c r="G50" i="6"/>
  <c r="G47" i="6"/>
  <c r="G45" i="6"/>
  <c r="R42" i="6"/>
  <c r="O40" i="6"/>
  <c r="M35" i="6"/>
  <c r="N33" i="6"/>
  <c r="J31" i="6"/>
  <c r="I26" i="6"/>
  <c r="H24" i="6"/>
  <c r="O21" i="6"/>
  <c r="J19" i="6"/>
  <c r="I17" i="6"/>
  <c r="R14" i="6"/>
  <c r="H13" i="6"/>
  <c r="S10" i="6"/>
  <c r="O7" i="6"/>
  <c r="S127" i="4"/>
  <c r="K126" i="4"/>
  <c r="G125" i="4"/>
  <c r="Q123" i="4"/>
  <c r="I122" i="4"/>
  <c r="P119" i="4"/>
  <c r="L118" i="4"/>
  <c r="R113" i="4"/>
  <c r="R112" i="4"/>
  <c r="S111" i="4"/>
  <c r="S109" i="4"/>
  <c r="G104" i="4"/>
  <c r="A129" i="6"/>
  <c r="I110" i="6"/>
  <c r="P105" i="6"/>
  <c r="H82" i="6"/>
  <c r="G77" i="6"/>
  <c r="N67" i="6"/>
  <c r="G64" i="6"/>
  <c r="L59" i="6"/>
  <c r="S55" i="6"/>
  <c r="O52" i="6"/>
  <c r="Q42" i="6"/>
  <c r="N40" i="6"/>
  <c r="L35" i="6"/>
  <c r="M33" i="6"/>
  <c r="I31" i="6"/>
  <c r="Q28" i="6"/>
  <c r="R25" i="6"/>
  <c r="G24" i="6"/>
  <c r="N21" i="6"/>
  <c r="I19" i="6"/>
  <c r="H17" i="6"/>
  <c r="P14" i="6"/>
  <c r="G13" i="6"/>
  <c r="R10" i="6"/>
  <c r="N7" i="6"/>
  <c r="R127" i="4"/>
  <c r="I126" i="4"/>
  <c r="P123" i="4"/>
  <c r="H122" i="4"/>
  <c r="N119" i="4"/>
  <c r="K118" i="4"/>
  <c r="R114" i="4"/>
  <c r="Q113" i="4"/>
  <c r="Q112" i="4"/>
  <c r="R111" i="4"/>
  <c r="S110" i="4"/>
  <c r="R109" i="4"/>
  <c r="S108" i="4"/>
  <c r="H103" i="4"/>
  <c r="I102" i="4"/>
  <c r="K101" i="4"/>
  <c r="M100" i="4"/>
  <c r="O99" i="4"/>
  <c r="Q98" i="4"/>
  <c r="S97" i="4"/>
  <c r="I94" i="4"/>
  <c r="L93" i="4"/>
  <c r="O92" i="4"/>
  <c r="R91" i="4"/>
  <c r="L128" i="6"/>
  <c r="G124" i="6"/>
  <c r="K114" i="6"/>
  <c r="G110" i="6"/>
  <c r="M100" i="6"/>
  <c r="Q95" i="6"/>
  <c r="P90" i="6"/>
  <c r="G82" i="6"/>
  <c r="M67" i="6"/>
  <c r="K59" i="6"/>
  <c r="R55" i="6"/>
  <c r="N52" i="6"/>
  <c r="M44" i="6"/>
  <c r="P42" i="6"/>
  <c r="M40" i="6"/>
  <c r="L33" i="6"/>
  <c r="H31" i="6"/>
  <c r="P28" i="6"/>
  <c r="Q25" i="6"/>
  <c r="L23" i="6"/>
  <c r="M21" i="6"/>
  <c r="H19" i="6"/>
  <c r="G17" i="6"/>
  <c r="O14" i="6"/>
  <c r="N12" i="6"/>
  <c r="Q10" i="6"/>
  <c r="S8" i="6"/>
  <c r="M7" i="6"/>
  <c r="Q127" i="4"/>
  <c r="H126" i="4"/>
  <c r="S124" i="4"/>
  <c r="O123" i="4"/>
  <c r="G122" i="4"/>
  <c r="M119" i="4"/>
  <c r="Q114" i="4"/>
  <c r="P113" i="4"/>
  <c r="P112" i="4"/>
  <c r="Q111" i="4"/>
  <c r="P110" i="4"/>
  <c r="Q109" i="4"/>
  <c r="R108" i="4"/>
  <c r="S107" i="4"/>
  <c r="H102" i="4"/>
  <c r="J101" i="4"/>
  <c r="L100" i="4"/>
  <c r="N99" i="4"/>
  <c r="P98" i="4"/>
  <c r="K128" i="6"/>
  <c r="P123" i="6"/>
  <c r="J114" i="6"/>
  <c r="I109" i="6"/>
  <c r="L100" i="6"/>
  <c r="P95" i="6"/>
  <c r="O90" i="6"/>
  <c r="S80" i="6"/>
  <c r="H67" i="6"/>
  <c r="Q62" i="6"/>
  <c r="R58" i="6"/>
  <c r="H55" i="6"/>
  <c r="L52" i="6"/>
  <c r="O49" i="6"/>
  <c r="L44" i="6"/>
  <c r="O42" i="6"/>
  <c r="J40" i="6"/>
  <c r="S38" i="6"/>
  <c r="K33" i="6"/>
  <c r="P30" i="6"/>
  <c r="O28" i="6"/>
  <c r="P25" i="6"/>
  <c r="K23" i="6"/>
  <c r="L21" i="6"/>
  <c r="S18" i="6"/>
  <c r="S16" i="6"/>
  <c r="N14" i="6"/>
  <c r="M12" i="6"/>
  <c r="P10" i="6"/>
  <c r="R8" i="6"/>
  <c r="L7" i="6"/>
  <c r="S128" i="4"/>
  <c r="P127" i="4"/>
  <c r="G126" i="4"/>
  <c r="R124" i="4"/>
  <c r="N123" i="4"/>
  <c r="L119" i="4"/>
  <c r="P114" i="4"/>
  <c r="O113" i="4"/>
  <c r="O112" i="4"/>
  <c r="P111" i="4"/>
  <c r="O110" i="4"/>
  <c r="P109" i="4"/>
  <c r="Q108" i="4"/>
  <c r="R107" i="4"/>
  <c r="S106" i="4"/>
  <c r="G102" i="4"/>
  <c r="I101" i="4"/>
  <c r="K100" i="4"/>
  <c r="M99" i="4"/>
  <c r="O98" i="4"/>
  <c r="Q97" i="4"/>
  <c r="S96" i="4"/>
  <c r="G94" i="4"/>
  <c r="J93" i="4"/>
  <c r="M92" i="4"/>
  <c r="P91" i="4"/>
  <c r="S90" i="4"/>
  <c r="I88" i="4"/>
  <c r="L87" i="4"/>
  <c r="O86" i="4"/>
  <c r="R85" i="4"/>
  <c r="G128" i="6"/>
  <c r="I123" i="6"/>
  <c r="G109" i="6"/>
  <c r="I104" i="6"/>
  <c r="J99" i="6"/>
  <c r="J95" i="6"/>
  <c r="N90" i="6"/>
  <c r="M85" i="6"/>
  <c r="P80" i="6"/>
  <c r="G67" i="6"/>
  <c r="P62" i="6"/>
  <c r="I58" i="6"/>
  <c r="G55" i="6"/>
  <c r="K52" i="6"/>
  <c r="G49" i="6"/>
  <c r="K44" i="6"/>
  <c r="N42" i="6"/>
  <c r="I40" i="6"/>
  <c r="L38" i="6"/>
  <c r="S36" i="6"/>
  <c r="J33" i="6"/>
  <c r="O30" i="6"/>
  <c r="R27" i="6"/>
  <c r="O25" i="6"/>
  <c r="K21" i="6"/>
  <c r="R18" i="6"/>
  <c r="M16" i="6"/>
  <c r="M14" i="6"/>
  <c r="L12" i="6"/>
  <c r="O10" i="6"/>
  <c r="P8" i="6"/>
  <c r="K7" i="6"/>
  <c r="R128" i="4"/>
  <c r="J127" i="4"/>
  <c r="Q124" i="4"/>
  <c r="M123" i="4"/>
  <c r="O120" i="4"/>
  <c r="K119" i="4"/>
  <c r="O114" i="4"/>
  <c r="N113" i="4"/>
  <c r="N112" i="4"/>
  <c r="M111" i="4"/>
  <c r="N110" i="4"/>
  <c r="O109" i="4"/>
  <c r="P108" i="4"/>
  <c r="Q107" i="4"/>
  <c r="R106" i="4"/>
  <c r="S105" i="4"/>
  <c r="S104" i="4"/>
  <c r="H101" i="4"/>
  <c r="J100" i="4"/>
  <c r="L99" i="4"/>
  <c r="N98" i="4"/>
  <c r="P97" i="4"/>
  <c r="R96" i="4"/>
  <c r="I93" i="4"/>
  <c r="L92" i="4"/>
  <c r="O91" i="4"/>
  <c r="R90" i="4"/>
  <c r="H88" i="4"/>
  <c r="K87" i="4"/>
  <c r="N86" i="4"/>
  <c r="M112" i="6"/>
  <c r="M108" i="6"/>
  <c r="N103" i="6"/>
  <c r="S98" i="6"/>
  <c r="S88" i="6"/>
  <c r="H80" i="6"/>
  <c r="G75" i="6"/>
  <c r="I70" i="6"/>
  <c r="H66" i="6"/>
  <c r="P61" i="6"/>
  <c r="L57" i="6"/>
  <c r="G54" i="6"/>
  <c r="P51" i="6"/>
  <c r="L48" i="6"/>
  <c r="N34" i="6"/>
  <c r="N32" i="6"/>
  <c r="M27" i="6"/>
  <c r="M20" i="6"/>
  <c r="L18" i="6"/>
  <c r="S15" i="6"/>
  <c r="Q13" i="6"/>
  <c r="G12" i="6"/>
  <c r="S9" i="6"/>
  <c r="L8" i="6"/>
  <c r="R129" i="4"/>
  <c r="N128" i="4"/>
  <c r="P125" i="4"/>
  <c r="L124" i="4"/>
  <c r="S121" i="4"/>
  <c r="J120" i="4"/>
  <c r="R117" i="4"/>
  <c r="Q116" i="4"/>
  <c r="L115" i="4"/>
  <c r="K114" i="4"/>
  <c r="J113" i="4"/>
  <c r="H112" i="4"/>
  <c r="I111" i="4"/>
  <c r="J110" i="4"/>
  <c r="K109" i="4"/>
  <c r="L108" i="4"/>
  <c r="M107" i="4"/>
  <c r="L106" i="4"/>
  <c r="M105" i="4"/>
  <c r="O104" i="4"/>
  <c r="Q103" i="4"/>
  <c r="S102" i="4"/>
  <c r="H99" i="4"/>
  <c r="J98" i="4"/>
  <c r="L97" i="4"/>
  <c r="N96" i="4"/>
  <c r="P95" i="4"/>
  <c r="R94" i="4"/>
  <c r="H92" i="4"/>
  <c r="K91" i="4"/>
  <c r="P120" i="6"/>
  <c r="L112" i="6"/>
  <c r="H98" i="6"/>
  <c r="P82" i="6"/>
  <c r="L74" i="6"/>
  <c r="J60" i="6"/>
  <c r="O54" i="6"/>
  <c r="K50" i="6"/>
  <c r="S42" i="6"/>
  <c r="L39" i="6"/>
  <c r="Q36" i="6"/>
  <c r="S33" i="6"/>
  <c r="I30" i="6"/>
  <c r="O22" i="6"/>
  <c r="N18" i="6"/>
  <c r="N15" i="6"/>
  <c r="S11" i="6"/>
  <c r="K9" i="6"/>
  <c r="O129" i="4"/>
  <c r="I127" i="4"/>
  <c r="K125" i="4"/>
  <c r="G121" i="4"/>
  <c r="S118" i="4"/>
  <c r="H115" i="4"/>
  <c r="K113" i="4"/>
  <c r="H110" i="4"/>
  <c r="O108" i="4"/>
  <c r="G107" i="4"/>
  <c r="N105" i="4"/>
  <c r="I104" i="4"/>
  <c r="R102" i="4"/>
  <c r="O101" i="4"/>
  <c r="G100" i="4"/>
  <c r="O97" i="4"/>
  <c r="K96" i="4"/>
  <c r="I95" i="4"/>
  <c r="S89" i="4"/>
  <c r="H84" i="4"/>
  <c r="J83" i="4"/>
  <c r="M82" i="4"/>
  <c r="P81" i="4"/>
  <c r="S80" i="4"/>
  <c r="I78" i="4"/>
  <c r="L77" i="4"/>
  <c r="O76" i="4"/>
  <c r="R75" i="4"/>
  <c r="H73" i="4"/>
  <c r="K72" i="4"/>
  <c r="N71" i="4"/>
  <c r="Q70" i="4"/>
  <c r="G68" i="4"/>
  <c r="J67" i="4"/>
  <c r="M66" i="4"/>
  <c r="P65" i="4"/>
  <c r="S64" i="4"/>
  <c r="I62" i="4"/>
  <c r="L61" i="4"/>
  <c r="O60" i="4"/>
  <c r="R59" i="4"/>
  <c r="H57" i="4"/>
  <c r="K56" i="4"/>
  <c r="N55" i="4"/>
  <c r="Q54" i="4"/>
  <c r="G52" i="4"/>
  <c r="J51" i="4"/>
  <c r="M50" i="4"/>
  <c r="P49" i="4"/>
  <c r="S48" i="4"/>
  <c r="I46" i="4"/>
  <c r="L45" i="4"/>
  <c r="O44" i="4"/>
  <c r="R43" i="4"/>
  <c r="H41" i="4"/>
  <c r="K40" i="4"/>
  <c r="N39" i="4"/>
  <c r="Q38" i="4"/>
  <c r="G36" i="4"/>
  <c r="J35" i="4"/>
  <c r="M34" i="4"/>
  <c r="L127" i="6"/>
  <c r="O120" i="6"/>
  <c r="N82" i="6"/>
  <c r="J74" i="6"/>
  <c r="I60" i="6"/>
  <c r="N54" i="6"/>
  <c r="J50" i="6"/>
  <c r="P45" i="6"/>
  <c r="H42" i="6"/>
  <c r="K39" i="6"/>
  <c r="P36" i="6"/>
  <c r="R33" i="6"/>
  <c r="M29" i="6"/>
  <c r="N25" i="6"/>
  <c r="G22" i="6"/>
  <c r="M18" i="6"/>
  <c r="H15" i="6"/>
  <c r="R11" i="6"/>
  <c r="N129" i="4"/>
  <c r="H127" i="4"/>
  <c r="J125" i="4"/>
  <c r="Q118" i="4"/>
  <c r="S116" i="4"/>
  <c r="G115" i="4"/>
  <c r="G110" i="4"/>
  <c r="N108" i="4"/>
  <c r="L105" i="4"/>
  <c r="H104" i="4"/>
  <c r="Q102" i="4"/>
  <c r="N101" i="4"/>
  <c r="N97" i="4"/>
  <c r="J96" i="4"/>
  <c r="H95" i="4"/>
  <c r="Q90" i="4"/>
  <c r="R89" i="4"/>
  <c r="S88" i="4"/>
  <c r="G84" i="4"/>
  <c r="I83" i="4"/>
  <c r="L82" i="4"/>
  <c r="O81" i="4"/>
  <c r="R80" i="4"/>
  <c r="H78" i="4"/>
  <c r="K77" i="4"/>
  <c r="N76" i="4"/>
  <c r="Q75" i="4"/>
  <c r="G73" i="4"/>
  <c r="J72" i="4"/>
  <c r="M71" i="4"/>
  <c r="P70" i="4"/>
  <c r="S69" i="4"/>
  <c r="I67" i="4"/>
  <c r="L66" i="4"/>
  <c r="O65" i="4"/>
  <c r="R64" i="4"/>
  <c r="H62" i="4"/>
  <c r="K61" i="4"/>
  <c r="N60" i="4"/>
  <c r="Q59" i="4"/>
  <c r="G57" i="4"/>
  <c r="K127" i="6"/>
  <c r="S111" i="6"/>
  <c r="R88" i="6"/>
  <c r="K82" i="6"/>
  <c r="I74" i="6"/>
  <c r="M66" i="6"/>
  <c r="H60" i="6"/>
  <c r="I50" i="6"/>
  <c r="M45" i="6"/>
  <c r="I39" i="6"/>
  <c r="O33" i="6"/>
  <c r="L29" i="6"/>
  <c r="M25" i="6"/>
  <c r="S21" i="6"/>
  <c r="K18" i="6"/>
  <c r="S14" i="6"/>
  <c r="Q11" i="6"/>
  <c r="O8" i="6"/>
  <c r="M129" i="4"/>
  <c r="I125" i="4"/>
  <c r="N120" i="4"/>
  <c r="P118" i="4"/>
  <c r="R116" i="4"/>
  <c r="L111" i="4"/>
  <c r="M108" i="4"/>
  <c r="K105" i="4"/>
  <c r="P102" i="4"/>
  <c r="L101" i="4"/>
  <c r="S98" i="4"/>
  <c r="M97" i="4"/>
  <c r="I96" i="4"/>
  <c r="G95" i="4"/>
  <c r="S91" i="4"/>
  <c r="P90" i="4"/>
  <c r="Q89" i="4"/>
  <c r="R88" i="4"/>
  <c r="S87" i="4"/>
  <c r="H83" i="4"/>
  <c r="K82" i="4"/>
  <c r="N81" i="4"/>
  <c r="Q80" i="4"/>
  <c r="G78" i="4"/>
  <c r="J77" i="4"/>
  <c r="M76" i="4"/>
  <c r="P75" i="4"/>
  <c r="S74" i="4"/>
  <c r="I72" i="4"/>
  <c r="L71" i="4"/>
  <c r="O70" i="4"/>
  <c r="R69" i="4"/>
  <c r="J127" i="6"/>
  <c r="L118" i="6"/>
  <c r="Q111" i="6"/>
  <c r="O103" i="6"/>
  <c r="Q88" i="6"/>
  <c r="M80" i="6"/>
  <c r="J66" i="6"/>
  <c r="R59" i="6"/>
  <c r="S53" i="6"/>
  <c r="K45" i="6"/>
  <c r="H39" i="6"/>
  <c r="I33" i="6"/>
  <c r="K29" i="6"/>
  <c r="L25" i="6"/>
  <c r="R21" i="6"/>
  <c r="R17" i="6"/>
  <c r="L14" i="6"/>
  <c r="K11" i="6"/>
  <c r="N8" i="6"/>
  <c r="L129" i="4"/>
  <c r="H125" i="4"/>
  <c r="S122" i="4"/>
  <c r="M120" i="4"/>
  <c r="O118" i="4"/>
  <c r="L116" i="4"/>
  <c r="K111" i="4"/>
  <c r="K108" i="4"/>
  <c r="J105" i="4"/>
  <c r="S103" i="4"/>
  <c r="O102" i="4"/>
  <c r="G101" i="4"/>
  <c r="R98" i="4"/>
  <c r="K97" i="4"/>
  <c r="H96" i="4"/>
  <c r="S92" i="4"/>
  <c r="Q91" i="4"/>
  <c r="O90" i="4"/>
  <c r="P89" i="4"/>
  <c r="Q88" i="4"/>
  <c r="R87" i="4"/>
  <c r="S86" i="4"/>
  <c r="G83" i="4"/>
  <c r="J82" i="4"/>
  <c r="M81" i="4"/>
  <c r="P80" i="4"/>
  <c r="S79" i="4"/>
  <c r="I77" i="4"/>
  <c r="L76" i="4"/>
  <c r="O75" i="4"/>
  <c r="R74" i="4"/>
  <c r="H72" i="4"/>
  <c r="K71" i="4"/>
  <c r="N70" i="4"/>
  <c r="Q69" i="4"/>
  <c r="G67" i="4"/>
  <c r="J66" i="4"/>
  <c r="R116" i="6"/>
  <c r="R108" i="6"/>
  <c r="Q93" i="6"/>
  <c r="L87" i="6"/>
  <c r="J79" i="6"/>
  <c r="K64" i="6"/>
  <c r="G57" i="6"/>
  <c r="M53" i="6"/>
  <c r="H48" i="6"/>
  <c r="H44" i="6"/>
  <c r="G41" i="6"/>
  <c r="N35" i="6"/>
  <c r="I32" i="6"/>
  <c r="P27" i="6"/>
  <c r="K24" i="6"/>
  <c r="K20" i="6"/>
  <c r="J17" i="6"/>
  <c r="M13" i="6"/>
  <c r="H10" i="6"/>
  <c r="O128" i="4"/>
  <c r="M126" i="4"/>
  <c r="J124" i="4"/>
  <c r="S117" i="4"/>
  <c r="G116" i="4"/>
  <c r="I114" i="4"/>
  <c r="M112" i="4"/>
  <c r="L109" i="4"/>
  <c r="J106" i="4"/>
  <c r="R104" i="4"/>
  <c r="M103" i="4"/>
  <c r="P99" i="4"/>
  <c r="H98" i="4"/>
  <c r="S95" i="4"/>
  <c r="P94" i="4"/>
  <c r="O93" i="4"/>
  <c r="K92" i="4"/>
  <c r="I91" i="4"/>
  <c r="J90" i="4"/>
  <c r="K89" i="4"/>
  <c r="L88" i="4"/>
  <c r="M87" i="4"/>
  <c r="L86" i="4"/>
  <c r="N85" i="4"/>
  <c r="P84" i="4"/>
  <c r="R83" i="4"/>
  <c r="H81" i="4"/>
  <c r="K80" i="4"/>
  <c r="N79" i="4"/>
  <c r="Q78" i="4"/>
  <c r="G76" i="4"/>
  <c r="J75" i="4"/>
  <c r="M74" i="4"/>
  <c r="P73" i="4"/>
  <c r="S72" i="4"/>
  <c r="I70" i="4"/>
  <c r="L69" i="4"/>
  <c r="O68" i="4"/>
  <c r="R67" i="4"/>
  <c r="H65" i="4"/>
  <c r="K64" i="4"/>
  <c r="N63" i="4"/>
  <c r="Q62" i="4"/>
  <c r="G60" i="4"/>
  <c r="Q116" i="6"/>
  <c r="P108" i="6"/>
  <c r="M101" i="6"/>
  <c r="P93" i="6"/>
  <c r="L85" i="6"/>
  <c r="M78" i="6"/>
  <c r="J70" i="6"/>
  <c r="J64" i="6"/>
  <c r="G48" i="6"/>
  <c r="Q34" i="6"/>
  <c r="N27" i="6"/>
  <c r="L16" i="6"/>
  <c r="L13" i="6"/>
  <c r="G10" i="6"/>
  <c r="S7" i="6"/>
  <c r="M128" i="4"/>
  <c r="L126" i="4"/>
  <c r="I124" i="4"/>
  <c r="Q117" i="4"/>
  <c r="H114" i="4"/>
  <c r="J112" i="4"/>
  <c r="J109" i="4"/>
  <c r="I106" i="4"/>
  <c r="Q104" i="4"/>
  <c r="L103" i="4"/>
  <c r="S100" i="4"/>
  <c r="K99" i="4"/>
  <c r="G98" i="4"/>
  <c r="N115" i="6"/>
  <c r="I103" i="6"/>
  <c r="P92" i="6"/>
  <c r="K79" i="6"/>
  <c r="M48" i="6"/>
  <c r="I27" i="6"/>
  <c r="J21" i="6"/>
  <c r="Q15" i="6"/>
  <c r="N10" i="6"/>
  <c r="S129" i="4"/>
  <c r="R122" i="4"/>
  <c r="J119" i="4"/>
  <c r="I116" i="4"/>
  <c r="M113" i="4"/>
  <c r="J108" i="4"/>
  <c r="O103" i="4"/>
  <c r="Q101" i="4"/>
  <c r="J99" i="4"/>
  <c r="J97" i="4"/>
  <c r="Q95" i="4"/>
  <c r="H94" i="4"/>
  <c r="J92" i="4"/>
  <c r="L89" i="4"/>
  <c r="P86" i="4"/>
  <c r="J85" i="4"/>
  <c r="R82" i="4"/>
  <c r="L81" i="4"/>
  <c r="I80" i="4"/>
  <c r="G79" i="4"/>
  <c r="S77" i="4"/>
  <c r="Q76" i="4"/>
  <c r="K75" i="4"/>
  <c r="H74" i="4"/>
  <c r="R71" i="4"/>
  <c r="L70" i="4"/>
  <c r="I69" i="4"/>
  <c r="R63" i="4"/>
  <c r="R62" i="4"/>
  <c r="Q61" i="4"/>
  <c r="Q60" i="4"/>
  <c r="O59" i="4"/>
  <c r="P58" i="4"/>
  <c r="Q57" i="4"/>
  <c r="R56" i="4"/>
  <c r="G53" i="4"/>
  <c r="I52" i="4"/>
  <c r="K51" i="4"/>
  <c r="L50" i="4"/>
  <c r="N49" i="4"/>
  <c r="P48" i="4"/>
  <c r="R47" i="4"/>
  <c r="G44" i="4"/>
  <c r="I43" i="4"/>
  <c r="K42" i="4"/>
  <c r="M41" i="4"/>
  <c r="O40" i="4"/>
  <c r="Q39" i="4"/>
  <c r="S38" i="4"/>
  <c r="G35" i="4"/>
  <c r="I34" i="4"/>
  <c r="L33" i="4"/>
  <c r="M32" i="4"/>
  <c r="K31" i="4"/>
  <c r="H30" i="4"/>
  <c r="O27" i="4"/>
  <c r="L26" i="4"/>
  <c r="I25" i="4"/>
  <c r="P22" i="4"/>
  <c r="M21" i="4"/>
  <c r="G19" i="4"/>
  <c r="Q17" i="4"/>
  <c r="N16" i="4"/>
  <c r="K15" i="4"/>
  <c r="H14" i="4"/>
  <c r="R12" i="4"/>
  <c r="O11" i="4"/>
  <c r="L10" i="4"/>
  <c r="I9" i="4"/>
  <c r="H8" i="4"/>
  <c r="H7" i="4"/>
  <c r="P60" i="4"/>
  <c r="I51" i="4"/>
  <c r="M49" i="4"/>
  <c r="Q47" i="4"/>
  <c r="S46" i="4"/>
  <c r="H43" i="4"/>
  <c r="J42" i="4"/>
  <c r="N40" i="4"/>
  <c r="P39" i="4"/>
  <c r="S37" i="4"/>
  <c r="K33" i="4"/>
  <c r="L32" i="4"/>
  <c r="G30" i="4"/>
  <c r="N27" i="4"/>
  <c r="K26" i="4"/>
  <c r="L21" i="4"/>
  <c r="I20" i="4"/>
  <c r="P17" i="4"/>
  <c r="M16" i="4"/>
  <c r="M115" i="6"/>
  <c r="G102" i="6"/>
  <c r="S91" i="6"/>
  <c r="L78" i="6"/>
  <c r="N65" i="6"/>
  <c r="H56" i="6"/>
  <c r="K48" i="6"/>
  <c r="S37" i="6"/>
  <c r="P32" i="6"/>
  <c r="G27" i="6"/>
  <c r="O20" i="6"/>
  <c r="P15" i="6"/>
  <c r="Q9" i="6"/>
  <c r="P129" i="4"/>
  <c r="Q122" i="4"/>
  <c r="I119" i="4"/>
  <c r="H116" i="4"/>
  <c r="L113" i="4"/>
  <c r="I108" i="4"/>
  <c r="N103" i="4"/>
  <c r="P101" i="4"/>
  <c r="I99" i="4"/>
  <c r="H97" i="4"/>
  <c r="N95" i="4"/>
  <c r="S93" i="4"/>
  <c r="I92" i="4"/>
  <c r="J89" i="4"/>
  <c r="M86" i="4"/>
  <c r="I85" i="4"/>
  <c r="Q82" i="4"/>
  <c r="K81" i="4"/>
  <c r="H80" i="4"/>
  <c r="R77" i="4"/>
  <c r="P76" i="4"/>
  <c r="I75" i="4"/>
  <c r="G74" i="4"/>
  <c r="Q71" i="4"/>
  <c r="K70" i="4"/>
  <c r="H69" i="4"/>
  <c r="S65" i="4"/>
  <c r="Q64" i="4"/>
  <c r="Q63" i="4"/>
  <c r="P62" i="4"/>
  <c r="P61" i="4"/>
  <c r="N59" i="4"/>
  <c r="O58" i="4"/>
  <c r="P57" i="4"/>
  <c r="Q56" i="4"/>
  <c r="S55" i="4"/>
  <c r="H52" i="4"/>
  <c r="K50" i="4"/>
  <c r="O48" i="4"/>
  <c r="L41" i="4"/>
  <c r="R38" i="4"/>
  <c r="H34" i="4"/>
  <c r="J31" i="4"/>
  <c r="Q28" i="4"/>
  <c r="H25" i="4"/>
  <c r="O22" i="4"/>
  <c r="S18" i="4"/>
  <c r="M90" i="6"/>
  <c r="Q77" i="6"/>
  <c r="M65" i="6"/>
  <c r="I48" i="6"/>
  <c r="R37" i="6"/>
  <c r="O32" i="6"/>
  <c r="N20" i="6"/>
  <c r="O15" i="6"/>
  <c r="P9" i="6"/>
  <c r="K129" i="4"/>
  <c r="P122" i="4"/>
  <c r="H119" i="4"/>
  <c r="O115" i="4"/>
  <c r="M110" i="4"/>
  <c r="R105" i="4"/>
  <c r="K103" i="4"/>
  <c r="G99" i="4"/>
  <c r="G97" i="4"/>
  <c r="M95" i="4"/>
  <c r="R93" i="4"/>
  <c r="G92" i="4"/>
  <c r="N90" i="4"/>
  <c r="I89" i="4"/>
  <c r="K86" i="4"/>
  <c r="H85" i="4"/>
  <c r="S83" i="4"/>
  <c r="P82" i="4"/>
  <c r="G80" i="4"/>
  <c r="Q77" i="4"/>
  <c r="K76" i="4"/>
  <c r="H75" i="4"/>
  <c r="R72" i="4"/>
  <c r="P71" i="4"/>
  <c r="J70" i="4"/>
  <c r="G69" i="4"/>
  <c r="S66" i="4"/>
  <c r="R65" i="4"/>
  <c r="P64" i="4"/>
  <c r="P63" i="4"/>
  <c r="O62" i="4"/>
  <c r="O61" i="4"/>
  <c r="M60" i="4"/>
  <c r="M59" i="4"/>
  <c r="N58" i="4"/>
  <c r="O57" i="4"/>
  <c r="P56" i="4"/>
  <c r="R55" i="4"/>
  <c r="H51" i="4"/>
  <c r="J50" i="4"/>
  <c r="L49" i="4"/>
  <c r="N48" i="4"/>
  <c r="P47" i="4"/>
  <c r="R46" i="4"/>
  <c r="G43" i="4"/>
  <c r="I42" i="4"/>
  <c r="K41" i="4"/>
  <c r="M40" i="4"/>
  <c r="O39" i="4"/>
  <c r="P38" i="4"/>
  <c r="R37" i="4"/>
  <c r="G34" i="4"/>
  <c r="J33" i="4"/>
  <c r="K32" i="4"/>
  <c r="I31" i="4"/>
  <c r="S29" i="4"/>
  <c r="P28" i="4"/>
  <c r="M27" i="4"/>
  <c r="G25" i="4"/>
  <c r="Q23" i="4"/>
  <c r="N22" i="4"/>
  <c r="K21" i="4"/>
  <c r="H20" i="4"/>
  <c r="R18" i="4"/>
  <c r="O17" i="4"/>
  <c r="L16" i="4"/>
  <c r="I15" i="4"/>
  <c r="S13" i="4"/>
  <c r="P12" i="4"/>
  <c r="M11" i="4"/>
  <c r="S125" i="6"/>
  <c r="Q113" i="6"/>
  <c r="N88" i="6"/>
  <c r="J77" i="6"/>
  <c r="N41" i="6"/>
  <c r="Q37" i="6"/>
  <c r="L32" i="6"/>
  <c r="I20" i="6"/>
  <c r="K14" i="6"/>
  <c r="O9" i="6"/>
  <c r="J129" i="4"/>
  <c r="O125" i="4"/>
  <c r="O122" i="4"/>
  <c r="N115" i="4"/>
  <c r="L110" i="4"/>
  <c r="O105" i="4"/>
  <c r="J103" i="4"/>
  <c r="L95" i="4"/>
  <c r="Q93" i="4"/>
  <c r="M90" i="4"/>
  <c r="H89" i="4"/>
  <c r="Q87" i="4"/>
  <c r="J86" i="4"/>
  <c r="G85" i="4"/>
  <c r="Q83" i="4"/>
  <c r="O82" i="4"/>
  <c r="I81" i="4"/>
  <c r="S78" i="4"/>
  <c r="P77" i="4"/>
  <c r="J76" i="4"/>
  <c r="G75" i="4"/>
  <c r="Q72" i="4"/>
  <c r="O71" i="4"/>
  <c r="H70" i="4"/>
  <c r="R66" i="4"/>
  <c r="Q65" i="4"/>
  <c r="O64" i="4"/>
  <c r="O63" i="4"/>
  <c r="N62" i="4"/>
  <c r="N61" i="4"/>
  <c r="L60" i="4"/>
  <c r="L59" i="4"/>
  <c r="M58" i="4"/>
  <c r="N57" i="4"/>
  <c r="O56" i="4"/>
  <c r="Q55" i="4"/>
  <c r="S54" i="4"/>
  <c r="G51" i="4"/>
  <c r="I50" i="4"/>
  <c r="K49" i="4"/>
  <c r="M48" i="4"/>
  <c r="O47" i="4"/>
  <c r="Q46" i="4"/>
  <c r="S45" i="4"/>
  <c r="H42" i="4"/>
  <c r="L40" i="4"/>
  <c r="M39" i="4"/>
  <c r="O38" i="4"/>
  <c r="Q37" i="4"/>
  <c r="S36" i="4"/>
  <c r="I33" i="4"/>
  <c r="I32" i="4"/>
  <c r="H31" i="4"/>
  <c r="R29" i="4"/>
  <c r="O28" i="4"/>
  <c r="L27" i="4"/>
  <c r="I26" i="4"/>
  <c r="P23" i="4"/>
  <c r="M22" i="4"/>
  <c r="J21" i="4"/>
  <c r="G20" i="4"/>
  <c r="Q18" i="4"/>
  <c r="N17" i="4"/>
  <c r="K16" i="4"/>
  <c r="H15" i="4"/>
  <c r="G125" i="6"/>
  <c r="N112" i="6"/>
  <c r="G99" i="6"/>
  <c r="R87" i="6"/>
  <c r="M75" i="6"/>
  <c r="M64" i="6"/>
  <c r="L47" i="6"/>
  <c r="K41" i="6"/>
  <c r="H37" i="6"/>
  <c r="K32" i="6"/>
  <c r="K26" i="6"/>
  <c r="H20" i="6"/>
  <c r="J14" i="6"/>
  <c r="N9" i="6"/>
  <c r="Q128" i="4"/>
  <c r="N125" i="4"/>
  <c r="N118" i="4"/>
  <c r="M115" i="4"/>
  <c r="K110" i="4"/>
  <c r="P107" i="4"/>
  <c r="I105" i="4"/>
  <c r="I103" i="4"/>
  <c r="K95" i="4"/>
  <c r="P93" i="4"/>
  <c r="L90" i="4"/>
  <c r="G89" i="4"/>
  <c r="P87" i="4"/>
  <c r="I86" i="4"/>
  <c r="P83" i="4"/>
  <c r="N82" i="4"/>
  <c r="G81" i="4"/>
  <c r="R78" i="4"/>
  <c r="O77" i="4"/>
  <c r="I76" i="4"/>
  <c r="S73" i="4"/>
  <c r="P72" i="4"/>
  <c r="J71" i="4"/>
  <c r="G70" i="4"/>
  <c r="S67" i="4"/>
  <c r="Q66" i="4"/>
  <c r="N65" i="4"/>
  <c r="N64" i="4"/>
  <c r="M63" i="4"/>
  <c r="M62" i="4"/>
  <c r="M61" i="4"/>
  <c r="K60" i="4"/>
  <c r="K59" i="4"/>
  <c r="L58" i="4"/>
  <c r="M57" i="4"/>
  <c r="N56" i="4"/>
  <c r="P55" i="4"/>
  <c r="R54" i="4"/>
  <c r="S53" i="4"/>
  <c r="H50" i="4"/>
  <c r="J49" i="4"/>
  <c r="L48" i="4"/>
  <c r="N47" i="4"/>
  <c r="P46" i="4"/>
  <c r="R45" i="4"/>
  <c r="G42" i="4"/>
  <c r="I41" i="4"/>
  <c r="J40" i="4"/>
  <c r="L39" i="4"/>
  <c r="N38" i="4"/>
  <c r="P37" i="4"/>
  <c r="R36" i="4"/>
  <c r="H123" i="6"/>
  <c r="O111" i="6"/>
  <c r="Q87" i="6"/>
  <c r="L75" i="6"/>
  <c r="I64" i="6"/>
  <c r="R53" i="6"/>
  <c r="J47" i="6"/>
  <c r="G37" i="6"/>
  <c r="S31" i="6"/>
  <c r="P24" i="6"/>
  <c r="G20" i="6"/>
  <c r="P13" i="6"/>
  <c r="M9" i="6"/>
  <c r="P128" i="4"/>
  <c r="L125" i="4"/>
  <c r="R121" i="4"/>
  <c r="M118" i="4"/>
  <c r="K115" i="4"/>
  <c r="S112" i="4"/>
  <c r="I110" i="4"/>
  <c r="O107" i="4"/>
  <c r="H105" i="4"/>
  <c r="J95" i="4"/>
  <c r="N93" i="4"/>
  <c r="K90" i="4"/>
  <c r="O87" i="4"/>
  <c r="H86" i="4"/>
  <c r="S84" i="4"/>
  <c r="O83" i="4"/>
  <c r="I82" i="4"/>
  <c r="P78" i="4"/>
  <c r="N77" i="4"/>
  <c r="H76" i="4"/>
  <c r="R73" i="4"/>
  <c r="O72" i="4"/>
  <c r="I71" i="4"/>
  <c r="S68" i="4"/>
  <c r="Q67" i="4"/>
  <c r="P66" i="4"/>
  <c r="M65" i="4"/>
  <c r="M64" i="4"/>
  <c r="L63" i="4"/>
  <c r="L62" i="4"/>
  <c r="J61" i="4"/>
  <c r="J60" i="4"/>
  <c r="J59" i="4"/>
  <c r="K58" i="4"/>
  <c r="L57" i="4"/>
  <c r="M56" i="4"/>
  <c r="O55" i="4"/>
  <c r="P54" i="4"/>
  <c r="R53" i="4"/>
  <c r="G50" i="4"/>
  <c r="I49" i="4"/>
  <c r="K48" i="4"/>
  <c r="M47" i="4"/>
  <c r="O46" i="4"/>
  <c r="Q45" i="4"/>
  <c r="S44" i="4"/>
  <c r="G41" i="4"/>
  <c r="I40" i="4"/>
  <c r="K39" i="4"/>
  <c r="M38" i="4"/>
  <c r="O37" i="4"/>
  <c r="Q36" i="4"/>
  <c r="S35" i="4"/>
  <c r="G33" i="4"/>
  <c r="G32" i="4"/>
  <c r="P29" i="4"/>
  <c r="M28" i="4"/>
  <c r="J27" i="4"/>
  <c r="G26" i="4"/>
  <c r="Q24" i="4"/>
  <c r="N23" i="4"/>
  <c r="K22" i="4"/>
  <c r="H21" i="4"/>
  <c r="R19" i="4"/>
  <c r="O18" i="4"/>
  <c r="L17" i="4"/>
  <c r="I16" i="4"/>
  <c r="S14" i="4"/>
  <c r="P13" i="4"/>
  <c r="M12" i="4"/>
  <c r="J11" i="4"/>
  <c r="G10" i="4"/>
  <c r="S8" i="4"/>
  <c r="S7" i="4"/>
  <c r="O122" i="6"/>
  <c r="N111" i="6"/>
  <c r="O87" i="6"/>
  <c r="J75" i="6"/>
  <c r="L62" i="6"/>
  <c r="Q53" i="6"/>
  <c r="O46" i="6"/>
  <c r="I41" i="6"/>
  <c r="R36" i="6"/>
  <c r="R31" i="6"/>
  <c r="O24" i="6"/>
  <c r="Q19" i="6"/>
  <c r="O13" i="6"/>
  <c r="L9" i="6"/>
  <c r="G128" i="4"/>
  <c r="O124" i="4"/>
  <c r="L121" i="4"/>
  <c r="J115" i="4"/>
  <c r="I112" i="4"/>
  <c r="N107" i="4"/>
  <c r="G105" i="4"/>
  <c r="R100" i="4"/>
  <c r="M98" i="4"/>
  <c r="M93" i="4"/>
  <c r="I90" i="4"/>
  <c r="N87" i="4"/>
  <c r="G86" i="4"/>
  <c r="R84" i="4"/>
  <c r="N83" i="4"/>
  <c r="H82" i="4"/>
  <c r="R79" i="4"/>
  <c r="O78" i="4"/>
  <c r="M77" i="4"/>
  <c r="Q73" i="4"/>
  <c r="N72" i="4"/>
  <c r="H71" i="4"/>
  <c r="R68" i="4"/>
  <c r="P67" i="4"/>
  <c r="O66" i="4"/>
  <c r="L65" i="4"/>
  <c r="L64" i="4"/>
  <c r="K63" i="4"/>
  <c r="I61" i="4"/>
  <c r="I60" i="4"/>
  <c r="I59" i="4"/>
  <c r="J58" i="4"/>
  <c r="K57" i="4"/>
  <c r="O106" i="6"/>
  <c r="O83" i="6"/>
  <c r="M61" i="6"/>
  <c r="N46" i="6"/>
  <c r="K38" i="6"/>
  <c r="G29" i="6"/>
  <c r="P17" i="6"/>
  <c r="M8" i="6"/>
  <c r="S126" i="4"/>
  <c r="G120" i="4"/>
  <c r="J114" i="4"/>
  <c r="M109" i="4"/>
  <c r="S101" i="4"/>
  <c r="O94" i="4"/>
  <c r="M91" i="4"/>
  <c r="M89" i="4"/>
  <c r="L84" i="4"/>
  <c r="Q79" i="4"/>
  <c r="S75" i="4"/>
  <c r="L73" i="4"/>
  <c r="J69" i="4"/>
  <c r="H63" i="4"/>
  <c r="R61" i="4"/>
  <c r="I56" i="4"/>
  <c r="M53" i="4"/>
  <c r="Q50" i="4"/>
  <c r="J46" i="4"/>
  <c r="R44" i="4"/>
  <c r="M43" i="4"/>
  <c r="Q40" i="4"/>
  <c r="N37" i="4"/>
  <c r="J36" i="4"/>
  <c r="O33" i="4"/>
  <c r="L30" i="4"/>
  <c r="L28" i="4"/>
  <c r="Q26" i="4"/>
  <c r="I23" i="4"/>
  <c r="N21" i="4"/>
  <c r="N19" i="4"/>
  <c r="S17" i="4"/>
  <c r="S15" i="4"/>
  <c r="L14" i="4"/>
  <c r="S12" i="4"/>
  <c r="K11" i="4"/>
  <c r="R9" i="4"/>
  <c r="O8" i="4"/>
  <c r="M7" i="4"/>
  <c r="P34" i="6"/>
  <c r="P74" i="4"/>
  <c r="S62" i="4"/>
  <c r="S52" i="4"/>
  <c r="K44" i="4"/>
  <c r="P35" i="4"/>
  <c r="S27" i="4"/>
  <c r="H17" i="4"/>
  <c r="L9" i="4"/>
  <c r="O34" i="6"/>
  <c r="K83" i="4"/>
  <c r="J68" i="4"/>
  <c r="Q48" i="4"/>
  <c r="K38" i="4"/>
  <c r="R27" i="4"/>
  <c r="L15" i="4"/>
  <c r="R51" i="6"/>
  <c r="N102" i="4"/>
  <c r="O67" i="4"/>
  <c r="O52" i="4"/>
  <c r="S11" i="4"/>
  <c r="G40" i="6"/>
  <c r="J74" i="4"/>
  <c r="N42" i="4"/>
  <c r="I27" i="4"/>
  <c r="R11" i="4"/>
  <c r="I115" i="4"/>
  <c r="R95" i="4"/>
  <c r="K78" i="4"/>
  <c r="Q49" i="4"/>
  <c r="I122" i="6"/>
  <c r="N106" i="6"/>
  <c r="N83" i="6"/>
  <c r="L61" i="6"/>
  <c r="M46" i="6"/>
  <c r="J38" i="6"/>
  <c r="N17" i="6"/>
  <c r="K8" i="6"/>
  <c r="N124" i="4"/>
  <c r="R119" i="4"/>
  <c r="G114" i="4"/>
  <c r="I109" i="4"/>
  <c r="P104" i="4"/>
  <c r="R101" i="4"/>
  <c r="N94" i="4"/>
  <c r="L91" i="4"/>
  <c r="R86" i="4"/>
  <c r="K84" i="4"/>
  <c r="P79" i="4"/>
  <c r="N75" i="4"/>
  <c r="K73" i="4"/>
  <c r="Q68" i="4"/>
  <c r="G63" i="4"/>
  <c r="H61" i="4"/>
  <c r="S59" i="4"/>
  <c r="H56" i="4"/>
  <c r="L53" i="4"/>
  <c r="P50" i="4"/>
  <c r="S47" i="4"/>
  <c r="H46" i="4"/>
  <c r="Q44" i="4"/>
  <c r="L43" i="4"/>
  <c r="P40" i="4"/>
  <c r="M37" i="4"/>
  <c r="I36" i="4"/>
  <c r="Q34" i="4"/>
  <c r="N33" i="4"/>
  <c r="S31" i="4"/>
  <c r="K30" i="4"/>
  <c r="K28" i="4"/>
  <c r="P26" i="4"/>
  <c r="P24" i="4"/>
  <c r="H23" i="4"/>
  <c r="I21" i="4"/>
  <c r="M19" i="4"/>
  <c r="R17" i="4"/>
  <c r="R15" i="4"/>
  <c r="K14" i="4"/>
  <c r="Q12" i="4"/>
  <c r="I11" i="4"/>
  <c r="Q9" i="4"/>
  <c r="N8" i="4"/>
  <c r="L7" i="4"/>
  <c r="J104" i="4"/>
  <c r="Q85" i="4"/>
  <c r="K68" i="4"/>
  <c r="O41" i="4"/>
  <c r="K34" i="4"/>
  <c r="L22" i="4"/>
  <c r="Q13" i="4"/>
  <c r="I117" i="4"/>
  <c r="J88" i="4"/>
  <c r="M70" i="4"/>
  <c r="G47" i="4"/>
  <c r="G37" i="4"/>
  <c r="I12" i="4"/>
  <c r="H40" i="6"/>
  <c r="Q99" i="4"/>
  <c r="K74" i="4"/>
  <c r="H60" i="4"/>
  <c r="S49" i="4"/>
  <c r="S39" i="4"/>
  <c r="J29" i="4"/>
  <c r="L18" i="4"/>
  <c r="P22" i="6"/>
  <c r="N67" i="4"/>
  <c r="G38" i="4"/>
  <c r="S21" i="4"/>
  <c r="R7" i="4"/>
  <c r="N30" i="6"/>
  <c r="Q92" i="4"/>
  <c r="O69" i="4"/>
  <c r="Q53" i="4"/>
  <c r="L103" i="6"/>
  <c r="J80" i="6"/>
  <c r="O59" i="6"/>
  <c r="J45" i="6"/>
  <c r="Q27" i="6"/>
  <c r="K17" i="6"/>
  <c r="J8" i="6"/>
  <c r="M124" i="4"/>
  <c r="Q119" i="4"/>
  <c r="H109" i="4"/>
  <c r="N104" i="4"/>
  <c r="Q100" i="4"/>
  <c r="M94" i="4"/>
  <c r="J91" i="4"/>
  <c r="P88" i="4"/>
  <c r="Q86" i="4"/>
  <c r="J84" i="4"/>
  <c r="O79" i="4"/>
  <c r="H77" i="4"/>
  <c r="M75" i="4"/>
  <c r="J73" i="4"/>
  <c r="P68" i="4"/>
  <c r="G61" i="4"/>
  <c r="P59" i="4"/>
  <c r="G56" i="4"/>
  <c r="O54" i="4"/>
  <c r="K53" i="4"/>
  <c r="S51" i="4"/>
  <c r="O50" i="4"/>
  <c r="L47" i="4"/>
  <c r="G46" i="4"/>
  <c r="P44" i="4"/>
  <c r="K43" i="4"/>
  <c r="H40" i="4"/>
  <c r="L37" i="4"/>
  <c r="H36" i="4"/>
  <c r="P34" i="4"/>
  <c r="M33" i="4"/>
  <c r="R31" i="4"/>
  <c r="O26" i="4"/>
  <c r="O24" i="4"/>
  <c r="G23" i="4"/>
  <c r="G21" i="4"/>
  <c r="L19" i="4"/>
  <c r="M17" i="4"/>
  <c r="Q15" i="4"/>
  <c r="J14" i="4"/>
  <c r="O12" i="4"/>
  <c r="H11" i="4"/>
  <c r="P9" i="4"/>
  <c r="M8" i="4"/>
  <c r="K7" i="4"/>
  <c r="S43" i="6"/>
  <c r="R70" i="4"/>
  <c r="R48" i="4"/>
  <c r="H19" i="4"/>
  <c r="Q43" i="6"/>
  <c r="J13" i="6"/>
  <c r="R103" i="4"/>
  <c r="P85" i="4"/>
  <c r="O74" i="4"/>
  <c r="N51" i="4"/>
  <c r="N41" i="4"/>
  <c r="P10" i="4"/>
  <c r="K69" i="6"/>
  <c r="K55" i="4"/>
  <c r="P36" i="4"/>
  <c r="L20" i="4"/>
  <c r="J69" i="6"/>
  <c r="J121" i="4"/>
  <c r="R92" i="4"/>
  <c r="K20" i="4"/>
  <c r="K10" i="4"/>
  <c r="G69" i="6"/>
  <c r="G111" i="4"/>
  <c r="H87" i="4"/>
  <c r="I74" i="4"/>
  <c r="I58" i="4"/>
  <c r="I45" i="4"/>
  <c r="S121" i="6"/>
  <c r="K98" i="6"/>
  <c r="I80" i="6"/>
  <c r="I45" i="6"/>
  <c r="L27" i="6"/>
  <c r="K16" i="6"/>
  <c r="K124" i="4"/>
  <c r="G109" i="4"/>
  <c r="M104" i="4"/>
  <c r="O100" i="4"/>
  <c r="R97" i="4"/>
  <c r="L94" i="4"/>
  <c r="H91" i="4"/>
  <c r="O88" i="4"/>
  <c r="I84" i="4"/>
  <c r="M79" i="4"/>
  <c r="G77" i="4"/>
  <c r="L75" i="4"/>
  <c r="I73" i="4"/>
  <c r="N68" i="4"/>
  <c r="N66" i="4"/>
  <c r="H59" i="4"/>
  <c r="S57" i="4"/>
  <c r="N54" i="4"/>
  <c r="J53" i="4"/>
  <c r="R51" i="4"/>
  <c r="N50" i="4"/>
  <c r="K47" i="4"/>
  <c r="N44" i="4"/>
  <c r="J43" i="4"/>
  <c r="G40" i="4"/>
  <c r="K37" i="4"/>
  <c r="O34" i="4"/>
  <c r="H33" i="4"/>
  <c r="Q31" i="4"/>
  <c r="I30" i="4"/>
  <c r="I28" i="4"/>
  <c r="N26" i="4"/>
  <c r="N24" i="4"/>
  <c r="K19" i="4"/>
  <c r="K17" i="4"/>
  <c r="P15" i="4"/>
  <c r="I14" i="4"/>
  <c r="N12" i="4"/>
  <c r="G11" i="4"/>
  <c r="O9" i="4"/>
  <c r="L8" i="4"/>
  <c r="N9" i="4"/>
  <c r="I7" i="4"/>
  <c r="M9" i="4"/>
  <c r="J8" i="4"/>
  <c r="I95" i="6"/>
  <c r="J79" i="4"/>
  <c r="K54" i="4"/>
  <c r="K24" i="4"/>
  <c r="Q10" i="4"/>
  <c r="G66" i="4"/>
  <c r="J54" i="4"/>
  <c r="R42" i="4"/>
  <c r="M31" i="4"/>
  <c r="G17" i="4"/>
  <c r="Q22" i="6"/>
  <c r="J87" i="4"/>
  <c r="H48" i="4"/>
  <c r="R14" i="4"/>
  <c r="O51" i="6"/>
  <c r="H111" i="4"/>
  <c r="K85" i="4"/>
  <c r="P69" i="4"/>
  <c r="Q58" i="4"/>
  <c r="R49" i="4"/>
  <c r="R39" i="4"/>
  <c r="Q30" i="4"/>
  <c r="K18" i="4"/>
  <c r="P21" i="6"/>
  <c r="R120" i="6"/>
  <c r="J98" i="6"/>
  <c r="L79" i="6"/>
  <c r="H45" i="6"/>
  <c r="S35" i="6"/>
  <c r="M24" i="6"/>
  <c r="G16" i="6"/>
  <c r="R7" i="6"/>
  <c r="P117" i="4"/>
  <c r="S113" i="4"/>
  <c r="L104" i="4"/>
  <c r="N100" i="4"/>
  <c r="Q96" i="4"/>
  <c r="K94" i="4"/>
  <c r="G91" i="4"/>
  <c r="N88" i="4"/>
  <c r="L79" i="4"/>
  <c r="M68" i="4"/>
  <c r="K66" i="4"/>
  <c r="G59" i="4"/>
  <c r="R57" i="4"/>
  <c r="M54" i="4"/>
  <c r="I53" i="4"/>
  <c r="Q51" i="4"/>
  <c r="J47" i="4"/>
  <c r="M44" i="4"/>
  <c r="Q41" i="4"/>
  <c r="J37" i="4"/>
  <c r="R35" i="4"/>
  <c r="N34" i="4"/>
  <c r="P31" i="4"/>
  <c r="Q29" i="4"/>
  <c r="H28" i="4"/>
  <c r="M26" i="4"/>
  <c r="M24" i="4"/>
  <c r="J19" i="4"/>
  <c r="J17" i="4"/>
  <c r="O15" i="4"/>
  <c r="G14" i="4"/>
  <c r="L12" i="4"/>
  <c r="S10" i="4"/>
  <c r="K8" i="4"/>
  <c r="O117" i="6"/>
  <c r="O96" i="4"/>
  <c r="Q81" i="4"/>
  <c r="H66" i="4"/>
  <c r="P45" i="4"/>
  <c r="H37" i="4"/>
  <c r="N29" i="4"/>
  <c r="M15" i="4"/>
  <c r="P53" i="6"/>
  <c r="M96" i="4"/>
  <c r="I79" i="4"/>
  <c r="H64" i="4"/>
  <c r="R52" i="4"/>
  <c r="J44" i="4"/>
  <c r="O20" i="4"/>
  <c r="G8" i="4"/>
  <c r="M78" i="4"/>
  <c r="G24" i="4"/>
  <c r="G9" i="4"/>
  <c r="Q31" i="6"/>
  <c r="J116" i="4"/>
  <c r="L98" i="4"/>
  <c r="O80" i="4"/>
  <c r="I29" i="4"/>
  <c r="Q14" i="4"/>
  <c r="S50" i="6"/>
  <c r="O106" i="4"/>
  <c r="K65" i="4"/>
  <c r="M52" i="4"/>
  <c r="M57" i="6"/>
  <c r="I44" i="6"/>
  <c r="P35" i="6"/>
  <c r="L24" i="6"/>
  <c r="R15" i="6"/>
  <c r="P7" i="6"/>
  <c r="O117" i="4"/>
  <c r="G112" i="4"/>
  <c r="K104" i="4"/>
  <c r="I100" i="4"/>
  <c r="P96" i="4"/>
  <c r="J94" i="4"/>
  <c r="M88" i="4"/>
  <c r="S85" i="4"/>
  <c r="M83" i="4"/>
  <c r="K79" i="4"/>
  <c r="Q74" i="4"/>
  <c r="S70" i="4"/>
  <c r="L68" i="4"/>
  <c r="I66" i="4"/>
  <c r="J64" i="4"/>
  <c r="J57" i="4"/>
  <c r="L54" i="4"/>
  <c r="H53" i="4"/>
  <c r="P51" i="4"/>
  <c r="I47" i="4"/>
  <c r="L44" i="4"/>
  <c r="P41" i="4"/>
  <c r="I37" i="4"/>
  <c r="Q35" i="4"/>
  <c r="L34" i="4"/>
  <c r="O31" i="4"/>
  <c r="O29" i="4"/>
  <c r="G28" i="4"/>
  <c r="H26" i="4"/>
  <c r="L24" i="4"/>
  <c r="Q22" i="4"/>
  <c r="Q20" i="4"/>
  <c r="I19" i="4"/>
  <c r="I17" i="4"/>
  <c r="N15" i="4"/>
  <c r="R13" i="4"/>
  <c r="K12" i="4"/>
  <c r="R10" i="4"/>
  <c r="G7" i="4"/>
  <c r="I24" i="6"/>
  <c r="K13" i="6"/>
  <c r="N117" i="4"/>
  <c r="H100" i="4"/>
  <c r="K93" i="4"/>
  <c r="K88" i="4"/>
  <c r="L83" i="4"/>
  <c r="M72" i="4"/>
  <c r="I64" i="4"/>
  <c r="I57" i="4"/>
  <c r="O51" i="4"/>
  <c r="H47" i="4"/>
  <c r="S42" i="4"/>
  <c r="L38" i="4"/>
  <c r="N31" i="4"/>
  <c r="S25" i="4"/>
  <c r="P20" i="4"/>
  <c r="J12" i="4"/>
  <c r="I8" i="4"/>
  <c r="H23" i="6"/>
  <c r="R123" i="4"/>
  <c r="L107" i="4"/>
  <c r="H93" i="4"/>
  <c r="L72" i="4"/>
  <c r="K62" i="4"/>
  <c r="O45" i="4"/>
  <c r="O35" i="4"/>
  <c r="M29" i="4"/>
  <c r="R25" i="4"/>
  <c r="P18" i="4"/>
  <c r="O13" i="4"/>
  <c r="K9" i="4"/>
  <c r="S92" i="6"/>
  <c r="K121" i="4"/>
  <c r="Q106" i="4"/>
  <c r="L85" i="4"/>
  <c r="G54" i="4"/>
  <c r="O42" i="4"/>
  <c r="L35" i="4"/>
  <c r="K27" i="4"/>
  <c r="Q16" i="4"/>
  <c r="M10" i="4"/>
  <c r="S108" i="6"/>
  <c r="H12" i="6"/>
  <c r="P106" i="4"/>
  <c r="I87" i="4"/>
  <c r="L78" i="4"/>
  <c r="J55" i="4"/>
  <c r="G48" i="4"/>
  <c r="S43" i="4"/>
  <c r="O36" i="4"/>
  <c r="P32" i="4"/>
  <c r="O23" i="4"/>
  <c r="P16" i="4"/>
  <c r="K107" i="6"/>
  <c r="J11" i="6"/>
  <c r="H121" i="4"/>
  <c r="L102" i="4"/>
  <c r="N80" i="4"/>
  <c r="Q43" i="4"/>
  <c r="N53" i="6"/>
  <c r="P43" i="6"/>
  <c r="L34" i="6"/>
  <c r="G23" i="6"/>
  <c r="I13" i="6"/>
  <c r="L123" i="4"/>
  <c r="H117" i="4"/>
  <c r="I107" i="4"/>
  <c r="P103" i="4"/>
  <c r="G96" i="4"/>
  <c r="G93" i="4"/>
  <c r="H90" i="4"/>
  <c r="G88" i="4"/>
  <c r="O85" i="4"/>
  <c r="H79" i="4"/>
  <c r="N74" i="4"/>
  <c r="G72" i="4"/>
  <c r="I68" i="4"/>
  <c r="G64" i="4"/>
  <c r="J62" i="4"/>
  <c r="S60" i="4"/>
  <c r="M55" i="4"/>
  <c r="I54" i="4"/>
  <c r="Q52" i="4"/>
  <c r="M51" i="4"/>
  <c r="J48" i="4"/>
  <c r="N45" i="4"/>
  <c r="I44" i="4"/>
  <c r="Q42" i="4"/>
  <c r="J38" i="4"/>
  <c r="N35" i="4"/>
  <c r="L31" i="4"/>
  <c r="L29" i="4"/>
  <c r="Q27" i="4"/>
  <c r="Q25" i="4"/>
  <c r="I24" i="4"/>
  <c r="I22" i="4"/>
  <c r="N20" i="4"/>
  <c r="N18" i="4"/>
  <c r="S16" i="4"/>
  <c r="J15" i="4"/>
  <c r="N13" i="4"/>
  <c r="H12" i="4"/>
  <c r="O10" i="4"/>
  <c r="J9" i="4"/>
  <c r="P116" i="6"/>
  <c r="G93" i="6"/>
  <c r="G70" i="6"/>
  <c r="S51" i="6"/>
  <c r="K34" i="6"/>
  <c r="J12" i="6"/>
  <c r="G117" i="4"/>
  <c r="H107" i="4"/>
  <c r="R99" i="4"/>
  <c r="G90" i="4"/>
  <c r="M85" i="4"/>
  <c r="N78" i="4"/>
  <c r="S76" i="4"/>
  <c r="L74" i="4"/>
  <c r="H68" i="4"/>
  <c r="G62" i="4"/>
  <c r="R60" i="4"/>
  <c r="S58" i="4"/>
  <c r="L55" i="4"/>
  <c r="H54" i="4"/>
  <c r="P52" i="4"/>
  <c r="L51" i="4"/>
  <c r="I48" i="4"/>
  <c r="M45" i="4"/>
  <c r="H44" i="4"/>
  <c r="P42" i="4"/>
  <c r="I38" i="4"/>
  <c r="M35" i="4"/>
  <c r="G31" i="4"/>
  <c r="K29" i="4"/>
  <c r="P27" i="4"/>
  <c r="P25" i="4"/>
  <c r="H24" i="4"/>
  <c r="H22" i="4"/>
  <c r="M20" i="4"/>
  <c r="M18" i="4"/>
  <c r="R16" i="4"/>
  <c r="G15" i="4"/>
  <c r="M13" i="4"/>
  <c r="G12" i="4"/>
  <c r="N10" i="4"/>
  <c r="H9" i="4"/>
  <c r="S110" i="6"/>
  <c r="I12" i="6"/>
  <c r="K116" i="4"/>
  <c r="J111" i="4"/>
  <c r="R76" i="4"/>
  <c r="R58" i="4"/>
  <c r="K45" i="4"/>
  <c r="H38" i="4"/>
  <c r="Q32" i="4"/>
  <c r="O25" i="4"/>
  <c r="G22" i="4"/>
  <c r="L13" i="4"/>
  <c r="R92" i="6"/>
  <c r="M102" i="4"/>
  <c r="N52" i="4"/>
  <c r="J45" i="4"/>
  <c r="K35" i="4"/>
  <c r="N25" i="4"/>
  <c r="K13" i="4"/>
  <c r="K85" i="6"/>
  <c r="K98" i="4"/>
  <c r="Q84" i="4"/>
  <c r="M67" i="4"/>
  <c r="I55" i="4"/>
  <c r="N46" i="4"/>
  <c r="M30" i="6"/>
  <c r="I120" i="4"/>
  <c r="S82" i="4"/>
  <c r="S71" i="4"/>
  <c r="S61" i="4"/>
  <c r="L52" i="4"/>
  <c r="H45" i="4"/>
  <c r="H39" i="4"/>
  <c r="Q33" i="4"/>
  <c r="P19" i="4"/>
  <c r="H13" i="4"/>
  <c r="Q7" i="4"/>
  <c r="G13" i="4"/>
  <c r="Q11" i="4"/>
  <c r="O7" i="4"/>
  <c r="N36" i="4"/>
  <c r="N109" i="4"/>
  <c r="S56" i="4"/>
  <c r="J16" i="4"/>
  <c r="M30" i="4"/>
  <c r="G106" i="4"/>
  <c r="R21" i="4"/>
  <c r="O14" i="4"/>
  <c r="N73" i="4"/>
  <c r="J39" i="4"/>
  <c r="K120" i="4"/>
  <c r="I13" i="4"/>
  <c r="I107" i="6"/>
  <c r="K30" i="6"/>
  <c r="H120" i="4"/>
  <c r="G82" i="4"/>
  <c r="G71" i="4"/>
  <c r="K52" i="4"/>
  <c r="G45" i="4"/>
  <c r="G39" i="4"/>
  <c r="P33" i="4"/>
  <c r="O19" i="4"/>
  <c r="P7" i="4"/>
  <c r="P83" i="6"/>
  <c r="M23" i="4"/>
  <c r="H67" i="4"/>
  <c r="L23" i="4"/>
  <c r="J56" i="4"/>
  <c r="S9" i="4"/>
  <c r="G65" i="4"/>
  <c r="H29" i="4"/>
  <c r="Q21" i="4"/>
  <c r="J63" i="4"/>
  <c r="O84" i="4"/>
  <c r="R40" i="4"/>
  <c r="N84" i="4"/>
  <c r="S33" i="4"/>
  <c r="M84" i="4"/>
  <c r="R33" i="4"/>
  <c r="H107" i="6"/>
  <c r="H29" i="6"/>
  <c r="N114" i="4"/>
  <c r="S94" i="4"/>
  <c r="N69" i="4"/>
  <c r="J52" i="4"/>
  <c r="O32" i="4"/>
  <c r="M25" i="4"/>
  <c r="J18" i="4"/>
  <c r="J78" i="4"/>
  <c r="M42" i="4"/>
  <c r="G11" i="6"/>
  <c r="M36" i="4"/>
  <c r="R50" i="6"/>
  <c r="R8" i="4"/>
  <c r="M46" i="4"/>
  <c r="M39" i="6"/>
  <c r="S19" i="4"/>
  <c r="I39" i="4"/>
  <c r="P106" i="6"/>
  <c r="P19" i="6"/>
  <c r="M114" i="4"/>
  <c r="Q94" i="4"/>
  <c r="M80" i="4"/>
  <c r="M69" i="4"/>
  <c r="P43" i="4"/>
  <c r="N32" i="4"/>
  <c r="L25" i="4"/>
  <c r="I18" i="4"/>
  <c r="P11" i="4"/>
  <c r="N7" i="4"/>
  <c r="N11" i="4"/>
  <c r="J25" i="4"/>
  <c r="I11" i="6"/>
  <c r="O16" i="4"/>
  <c r="O30" i="4"/>
  <c r="G49" i="4"/>
  <c r="H55" i="4"/>
  <c r="K102" i="4"/>
  <c r="G29" i="4"/>
  <c r="O73" i="4"/>
  <c r="N28" i="4"/>
  <c r="M73" i="4"/>
  <c r="J13" i="4"/>
  <c r="G27" i="4"/>
  <c r="J85" i="6"/>
  <c r="Q18" i="6"/>
  <c r="L114" i="4"/>
  <c r="P92" i="4"/>
  <c r="L80" i="4"/>
  <c r="K69" i="4"/>
  <c r="H58" i="4"/>
  <c r="O43" i="4"/>
  <c r="H32" i="4"/>
  <c r="K25" i="4"/>
  <c r="H18" i="4"/>
  <c r="L11" i="4"/>
  <c r="N91" i="4"/>
  <c r="J10" i="4"/>
  <c r="L42" i="4"/>
  <c r="S63" i="4"/>
  <c r="N14" i="4"/>
  <c r="O21" i="4"/>
  <c r="O53" i="4"/>
  <c r="P8" i="4"/>
  <c r="Q19" i="4"/>
  <c r="M84" i="6"/>
  <c r="Q17" i="6"/>
  <c r="N92" i="4"/>
  <c r="J80" i="4"/>
  <c r="L67" i="4"/>
  <c r="G58" i="4"/>
  <c r="S50" i="4"/>
  <c r="N43" i="4"/>
  <c r="G18" i="4"/>
  <c r="K67" i="4"/>
  <c r="R50" i="4"/>
  <c r="P30" i="4"/>
  <c r="O49" i="4"/>
  <c r="I10" i="4"/>
  <c r="G16" i="4"/>
  <c r="G87" i="4"/>
  <c r="I35" i="4"/>
  <c r="G55" i="4"/>
  <c r="H35" i="4"/>
  <c r="P21" i="4"/>
  <c r="P53" i="4"/>
  <c r="M14" i="4"/>
  <c r="H27" i="4"/>
  <c r="N53" i="4"/>
  <c r="R61" i="6"/>
  <c r="K106" i="4"/>
  <c r="O89" i="4"/>
  <c r="J65" i="4"/>
  <c r="L56" i="4"/>
  <c r="H49" i="4"/>
  <c r="L36" i="4"/>
  <c r="N30" i="4"/>
  <c r="K23" i="4"/>
  <c r="H16" i="4"/>
  <c r="H10" i="4"/>
  <c r="Q61" i="6"/>
  <c r="H106" i="4"/>
  <c r="N89" i="4"/>
  <c r="I65" i="4"/>
  <c r="K36" i="4"/>
  <c r="P14" i="4"/>
  <c r="Q50" i="6"/>
  <c r="S40" i="4"/>
  <c r="I63" i="4"/>
  <c r="Q8" i="4"/>
  <c r="I98" i="4"/>
  <c r="L46" i="4"/>
  <c r="G39" i="6"/>
  <c r="K46" i="4"/>
  <c r="D7" i="6"/>
  <c r="J20" i="6" l="1"/>
  <c r="J34" i="6" s="1"/>
  <c r="J20" i="4"/>
  <c r="J22" i="4" l="1"/>
  <c r="J41" i="4" s="1"/>
  <c r="J22" i="6"/>
  <c r="J24" i="4"/>
  <c r="J24" i="6"/>
  <c r="J34" i="4"/>
  <c r="J26" i="6" l="1"/>
  <c r="J23" i="6"/>
  <c r="J23" i="4"/>
  <c r="J81" i="4" s="1"/>
  <c r="J26" i="4"/>
  <c r="J28" i="6"/>
  <c r="J28" i="4"/>
  <c r="J41" i="6"/>
  <c r="J32" i="4"/>
  <c r="J30" i="4"/>
  <c r="J30" i="6"/>
  <c r="J32" i="6" s="1"/>
  <c r="B14" i="1"/>
  <c r="B12" i="1"/>
  <c r="B10" i="1" s="1"/>
  <c r="J81" i="6" l="1"/>
  <c r="A13" i="1"/>
  <c r="C5" i="1" l="1"/>
  <c r="C4" i="1"/>
  <c r="A7" i="6" l="1"/>
  <c r="A7" i="4"/>
  <c r="A8" i="6"/>
  <c r="A8" i="4"/>
  <c r="N5" i="1"/>
  <c r="M5" i="1"/>
  <c r="G4" i="1"/>
  <c r="J4" i="1" l="1"/>
  <c r="I4" i="1"/>
  <c r="E4" i="1" l="1"/>
  <c r="E5" i="1" l="1"/>
  <c r="U7" i="6"/>
  <c r="U7" i="4"/>
  <c r="D4" i="1"/>
  <c r="B7" i="6" s="1"/>
  <c r="U8" i="6" l="1"/>
  <c r="U8" i="4"/>
  <c r="D5" i="1"/>
  <c r="B8" i="6" s="1"/>
  <c r="C8" i="6" s="1"/>
  <c r="B7" i="4"/>
  <c r="B8" i="4" l="1"/>
  <c r="C8" i="4" s="1"/>
  <c r="O5" i="1" l="1"/>
  <c r="H5" i="1" s="1"/>
  <c r="F8" i="4" l="1"/>
  <c r="C19" i="3" s="1"/>
  <c r="T5" i="1"/>
  <c r="G5" i="1" s="1"/>
  <c r="E8" i="6" s="1"/>
  <c r="E8" i="4" l="1"/>
  <c r="P6" i="1"/>
  <c r="C6" i="1" s="1"/>
  <c r="A9" i="6" s="1"/>
  <c r="I5" i="1"/>
  <c r="J5" i="1"/>
  <c r="A9" i="4" l="1"/>
  <c r="D8" i="4"/>
  <c r="E6" i="1"/>
  <c r="U9" i="6" s="1"/>
  <c r="D6" i="1"/>
  <c r="B9" i="6" s="1"/>
  <c r="C9" i="6" s="1"/>
  <c r="N6" i="1"/>
  <c r="M6" i="1"/>
  <c r="B9" i="4" l="1"/>
  <c r="C9" i="4" s="1"/>
  <c r="U9" i="4"/>
  <c r="O6" i="1"/>
  <c r="H6" i="1" l="1"/>
  <c r="F9" i="6" s="1"/>
  <c r="F8" i="6" s="1"/>
  <c r="F19" i="3" s="1"/>
  <c r="T6" i="1"/>
  <c r="F9" i="4" l="1"/>
  <c r="G6" i="1"/>
  <c r="E9" i="6" s="1"/>
  <c r="E9" i="4" l="1"/>
  <c r="J6" i="1"/>
  <c r="P7" i="1"/>
  <c r="C7" i="1" s="1"/>
  <c r="A10" i="6" s="1"/>
  <c r="I6" i="1"/>
  <c r="D9" i="6" s="1"/>
  <c r="D8" i="6" s="1"/>
  <c r="A10" i="4" l="1"/>
  <c r="D9" i="4"/>
  <c r="N7" i="1"/>
  <c r="E7" i="1"/>
  <c r="U10" i="6" s="1"/>
  <c r="D7" i="1"/>
  <c r="B10" i="6" s="1"/>
  <c r="C10" i="6" s="1"/>
  <c r="M7" i="1"/>
  <c r="U10" i="4" l="1"/>
  <c r="B10" i="4"/>
  <c r="C10" i="4" s="1"/>
  <c r="O7" i="1"/>
  <c r="H7" i="1" l="1"/>
  <c r="F10" i="6" s="1"/>
  <c r="T7" i="1"/>
  <c r="G7" i="1" s="1"/>
  <c r="E10" i="6" s="1"/>
  <c r="E10" i="4" l="1"/>
  <c r="F10" i="4"/>
  <c r="P8" i="1"/>
  <c r="C8" i="1" s="1"/>
  <c r="A11" i="6" s="1"/>
  <c r="I7" i="1"/>
  <c r="D10" i="6" s="1"/>
  <c r="J7" i="1"/>
  <c r="A11" i="4" l="1"/>
  <c r="D10" i="4"/>
  <c r="D8" i="1"/>
  <c r="B11" i="6" s="1"/>
  <c r="C11" i="6" s="1"/>
  <c r="M8" i="1"/>
  <c r="N8" i="1"/>
  <c r="E8" i="1"/>
  <c r="U11" i="6" s="1"/>
  <c r="B11" i="4" l="1"/>
  <c r="C11" i="4" s="1"/>
  <c r="U11" i="4"/>
  <c r="O8" i="1"/>
  <c r="H8" i="1" l="1"/>
  <c r="F11" i="6" s="1"/>
  <c r="T8" i="1"/>
  <c r="G8" i="1" s="1"/>
  <c r="E11" i="6" s="1"/>
  <c r="E11" i="4" l="1"/>
  <c r="F11" i="4"/>
  <c r="P9" i="1"/>
  <c r="C9" i="1" s="1"/>
  <c r="A12" i="6" s="1"/>
  <c r="J8" i="1"/>
  <c r="I8" i="1"/>
  <c r="D11" i="6" s="1"/>
  <c r="D11" i="4" l="1"/>
  <c r="A12" i="4"/>
  <c r="E9" i="1"/>
  <c r="U12" i="6" s="1"/>
  <c r="M9" i="1"/>
  <c r="N9" i="1"/>
  <c r="D9" i="1"/>
  <c r="B12" i="6" s="1"/>
  <c r="C12" i="6" s="1"/>
  <c r="B12" i="4" l="1"/>
  <c r="C12" i="4" s="1"/>
  <c r="O9" i="1"/>
  <c r="T9" i="1" s="1"/>
  <c r="G9" i="1" s="1"/>
  <c r="E12" i="6" s="1"/>
  <c r="U12" i="4"/>
  <c r="E12" i="4" l="1"/>
  <c r="H9" i="1"/>
  <c r="F12" i="6" s="1"/>
  <c r="P10" i="1"/>
  <c r="C10" i="1" s="1"/>
  <c r="A13" i="6" s="1"/>
  <c r="I9" i="1" l="1"/>
  <c r="D12" i="6" s="1"/>
  <c r="F12" i="4"/>
  <c r="J9" i="1"/>
  <c r="A13" i="4"/>
  <c r="E10" i="1"/>
  <c r="U13" i="6" s="1"/>
  <c r="N10" i="1"/>
  <c r="M10" i="1"/>
  <c r="D10" i="1" l="1"/>
  <c r="B13" i="6" s="1"/>
  <c r="C13" i="6" s="1"/>
  <c r="D12" i="4"/>
  <c r="U13" i="4"/>
  <c r="O10" i="1"/>
  <c r="B13" i="4" l="1"/>
  <c r="C13" i="4" s="1"/>
  <c r="H10" i="1"/>
  <c r="F13" i="6" s="1"/>
  <c r="T10" i="1"/>
  <c r="F13" i="4" l="1"/>
  <c r="G10" i="1"/>
  <c r="E13" i="6" s="1"/>
  <c r="E13" i="4" l="1"/>
  <c r="J10" i="1"/>
  <c r="P11" i="1"/>
  <c r="C11" i="1" s="1"/>
  <c r="A14" i="6" s="1"/>
  <c r="I10" i="1"/>
  <c r="D13" i="6" s="1"/>
  <c r="A14" i="4" l="1"/>
  <c r="D13" i="4"/>
  <c r="E11" i="1"/>
  <c r="U14" i="6" s="1"/>
  <c r="N11" i="1"/>
  <c r="D11" i="1"/>
  <c r="B14" i="6" s="1"/>
  <c r="C14" i="6" s="1"/>
  <c r="M11" i="1"/>
  <c r="B14" i="4" l="1"/>
  <c r="C14" i="4" s="1"/>
  <c r="U14" i="4"/>
  <c r="O11" i="1"/>
  <c r="H11" i="1" l="1"/>
  <c r="F14" i="6" s="1"/>
  <c r="T11" i="1"/>
  <c r="G11" i="1" s="1"/>
  <c r="E14" i="6" s="1"/>
  <c r="E14" i="4" l="1"/>
  <c r="F14" i="4"/>
  <c r="P12" i="1"/>
  <c r="C12" i="1" s="1"/>
  <c r="A15" i="6" s="1"/>
  <c r="J11" i="1"/>
  <c r="I11" i="1"/>
  <c r="D14" i="6" s="1"/>
  <c r="A15" i="4" l="1"/>
  <c r="D14" i="4"/>
  <c r="D12" i="1"/>
  <c r="B15" i="6" s="1"/>
  <c r="C15" i="6" s="1"/>
  <c r="N12" i="1"/>
  <c r="M12" i="1"/>
  <c r="E12" i="1"/>
  <c r="U15" i="6" s="1"/>
  <c r="U15" i="4" l="1"/>
  <c r="B15" i="4"/>
  <c r="C15" i="4" s="1"/>
  <c r="O12" i="1"/>
  <c r="H12" i="1" l="1"/>
  <c r="F15" i="6" s="1"/>
  <c r="T12" i="1"/>
  <c r="F15" i="4" l="1"/>
  <c r="G12" i="1"/>
  <c r="E15" i="6" s="1"/>
  <c r="E15" i="4" l="1"/>
  <c r="J12" i="1"/>
  <c r="P13" i="1"/>
  <c r="C13" i="1" s="1"/>
  <c r="A16" i="6" s="1"/>
  <c r="I12" i="1"/>
  <c r="D15" i="6" s="1"/>
  <c r="D15" i="4" l="1"/>
  <c r="A16" i="4"/>
  <c r="D13" i="1"/>
  <c r="B16" i="6" s="1"/>
  <c r="C16" i="6" s="1"/>
  <c r="M13" i="1"/>
  <c r="N13" i="1"/>
  <c r="E13" i="1"/>
  <c r="U16" i="6" s="1"/>
  <c r="U16" i="4" l="1"/>
  <c r="B16" i="4"/>
  <c r="C16" i="4" s="1"/>
  <c r="O13" i="1"/>
  <c r="H13" i="1" l="1"/>
  <c r="F16" i="6" s="1"/>
  <c r="T13" i="1"/>
  <c r="F16" i="4" l="1"/>
  <c r="G13" i="1"/>
  <c r="E16" i="6" s="1"/>
  <c r="E16" i="4" l="1"/>
  <c r="I13" i="1"/>
  <c r="D16" i="6" s="1"/>
  <c r="P14" i="1"/>
  <c r="C14" i="1" s="1"/>
  <c r="A17" i="6" s="1"/>
  <c r="J13" i="1"/>
  <c r="A17" i="4" l="1"/>
  <c r="D16" i="4"/>
  <c r="N14" i="1"/>
  <c r="M14" i="1"/>
  <c r="D14" i="1"/>
  <c r="B17" i="6" s="1"/>
  <c r="C17" i="6" s="1"/>
  <c r="E14" i="1"/>
  <c r="U17" i="6" s="1"/>
  <c r="B17" i="4" l="1"/>
  <c r="C17" i="4" s="1"/>
  <c r="U17" i="4"/>
  <c r="O14" i="1"/>
  <c r="H14" i="1" l="1"/>
  <c r="F17" i="6" s="1"/>
  <c r="T14" i="1"/>
  <c r="F17" i="4" l="1"/>
  <c r="G14" i="1"/>
  <c r="E17" i="6" s="1"/>
  <c r="E17" i="4" l="1"/>
  <c r="J14" i="1"/>
  <c r="P15" i="1"/>
  <c r="C15" i="1" s="1"/>
  <c r="A18" i="6" s="1"/>
  <c r="I14" i="1"/>
  <c r="D17" i="6" s="1"/>
  <c r="D17" i="4" l="1"/>
  <c r="A18" i="4"/>
  <c r="D15" i="1"/>
  <c r="B18" i="6" s="1"/>
  <c r="C18" i="6" s="1"/>
  <c r="M15" i="1"/>
  <c r="E15" i="1"/>
  <c r="U18" i="6" s="1"/>
  <c r="N15" i="1"/>
  <c r="B18" i="4" l="1"/>
  <c r="C18" i="4" s="1"/>
  <c r="U18" i="4"/>
  <c r="O15" i="1"/>
  <c r="H15" i="1" l="1"/>
  <c r="F18" i="6" s="1"/>
  <c r="T15" i="1"/>
  <c r="F18" i="4" l="1"/>
  <c r="G15" i="1"/>
  <c r="E18" i="6" s="1"/>
  <c r="E18" i="4" l="1"/>
  <c r="P16" i="1"/>
  <c r="C16" i="1" s="1"/>
  <c r="A19" i="6" s="1"/>
  <c r="J15" i="1"/>
  <c r="I15" i="1"/>
  <c r="D18" i="6" s="1"/>
  <c r="D18" i="4" l="1"/>
  <c r="A19" i="4"/>
  <c r="D16" i="1"/>
  <c r="B19" i="6" s="1"/>
  <c r="C19" i="6" s="1"/>
  <c r="E16" i="1"/>
  <c r="U19" i="6" s="1"/>
  <c r="B19" i="4" l="1"/>
  <c r="C19" i="4" s="1"/>
  <c r="U19" i="4"/>
  <c r="O16" i="1"/>
  <c r="H16" i="1" l="1"/>
  <c r="F19" i="6" s="1"/>
  <c r="T16" i="1"/>
  <c r="G16" i="1" s="1"/>
  <c r="E19" i="6" s="1"/>
  <c r="E19" i="4" l="1"/>
  <c r="F19" i="4"/>
  <c r="P17" i="1"/>
  <c r="C17" i="1" s="1"/>
  <c r="A20" i="6" s="1"/>
  <c r="J16" i="1"/>
  <c r="I16" i="1"/>
  <c r="D19" i="6" s="1"/>
  <c r="R20" i="6" s="1"/>
  <c r="D19" i="4" l="1"/>
  <c r="R20" i="4" s="1"/>
  <c r="A20" i="4"/>
  <c r="N16" i="1"/>
  <c r="M16" i="1"/>
  <c r="E17" i="1"/>
  <c r="U20" i="6" s="1"/>
  <c r="M17" i="1"/>
  <c r="N17" i="1"/>
  <c r="D17" i="1"/>
  <c r="B20" i="6" s="1"/>
  <c r="C20" i="6" s="1"/>
  <c r="B20" i="4" l="1"/>
  <c r="C20" i="4" s="1"/>
  <c r="U20" i="4"/>
  <c r="O17" i="1"/>
  <c r="H17" i="1" l="1"/>
  <c r="F20" i="6" s="1"/>
  <c r="T17" i="1"/>
  <c r="F20" i="4" l="1"/>
  <c r="G17" i="1"/>
  <c r="E20" i="6" s="1"/>
  <c r="S20" i="6" s="1"/>
  <c r="E20" i="4" l="1"/>
  <c r="S20" i="4" s="1"/>
  <c r="P18" i="1"/>
  <c r="C18" i="1" s="1"/>
  <c r="A21" i="6" s="1"/>
  <c r="J17" i="1"/>
  <c r="I17" i="1"/>
  <c r="D20" i="6" s="1"/>
  <c r="D20" i="4" l="1"/>
  <c r="A21" i="4"/>
  <c r="E18" i="1"/>
  <c r="U21" i="6" s="1"/>
  <c r="D18" i="1"/>
  <c r="B21" i="6" s="1"/>
  <c r="C21" i="6" l="1"/>
  <c r="B21" i="4"/>
  <c r="C21" i="4" s="1"/>
  <c r="U21" i="4"/>
  <c r="O18" i="1"/>
  <c r="H18" i="1" l="1"/>
  <c r="F21" i="6" s="1"/>
  <c r="T18" i="1"/>
  <c r="F21" i="4" l="1"/>
  <c r="G18" i="1"/>
  <c r="E21" i="6" s="1"/>
  <c r="E21" i="4" l="1"/>
  <c r="P19" i="1"/>
  <c r="C19" i="1" s="1"/>
  <c r="A22" i="6" s="1"/>
  <c r="J18" i="1"/>
  <c r="I18" i="1"/>
  <c r="D21" i="6" s="1"/>
  <c r="R22" i="6" s="1"/>
  <c r="D21" i="4" l="1"/>
  <c r="R22" i="4" s="1"/>
  <c r="A22" i="4"/>
  <c r="M18" i="1"/>
  <c r="N18" i="1"/>
  <c r="E19" i="1"/>
  <c r="U22" i="6" s="1"/>
  <c r="D19" i="1"/>
  <c r="B22" i="6" s="1"/>
  <c r="C22" i="6" s="1"/>
  <c r="B22" i="4" l="1"/>
  <c r="U22" i="4"/>
  <c r="O19" i="1"/>
  <c r="C22" i="4" l="1"/>
  <c r="H19" i="1"/>
  <c r="F22" i="6" s="1"/>
  <c r="T19" i="1"/>
  <c r="F22" i="4" l="1"/>
  <c r="G19" i="1"/>
  <c r="E22" i="6" s="1"/>
  <c r="S22" i="6" s="1"/>
  <c r="E22" i="4" l="1"/>
  <c r="S22" i="4" s="1"/>
  <c r="P20" i="1"/>
  <c r="C20" i="1" s="1"/>
  <c r="A23" i="6" s="1"/>
  <c r="I19" i="1"/>
  <c r="D22" i="6" s="1"/>
  <c r="R23" i="6" s="1"/>
  <c r="J19" i="1"/>
  <c r="A23" i="4" l="1"/>
  <c r="D22" i="4"/>
  <c r="R23" i="4" s="1"/>
  <c r="N19" i="1"/>
  <c r="M19" i="1"/>
  <c r="D20" i="1"/>
  <c r="B23" i="6" s="1"/>
  <c r="C23" i="6" s="1"/>
  <c r="E20" i="1"/>
  <c r="U23" i="6" s="1"/>
  <c r="U23" i="4" l="1"/>
  <c r="B23" i="4"/>
  <c r="C23" i="4" s="1"/>
  <c r="O20" i="1"/>
  <c r="H20" i="1" l="1"/>
  <c r="F23" i="6" s="1"/>
  <c r="T20" i="1"/>
  <c r="G20" i="1" s="1"/>
  <c r="E23" i="6" s="1"/>
  <c r="S23" i="6" l="1"/>
  <c r="E23" i="4"/>
  <c r="F23" i="4"/>
  <c r="S23" i="4" s="1"/>
  <c r="P21" i="1"/>
  <c r="C21" i="1" s="1"/>
  <c r="A24" i="6" s="1"/>
  <c r="J20" i="1"/>
  <c r="I20" i="1"/>
  <c r="D23" i="6" s="1"/>
  <c r="R24" i="6" s="1"/>
  <c r="M20" i="1" l="1"/>
  <c r="N20" i="1"/>
  <c r="D23" i="4"/>
  <c r="R24" i="4" s="1"/>
  <c r="A24" i="4"/>
  <c r="M21" i="1"/>
  <c r="D21" i="1"/>
  <c r="B24" i="6" s="1"/>
  <c r="C24" i="6" s="1"/>
  <c r="E21" i="1"/>
  <c r="U24" i="6" s="1"/>
  <c r="N21" i="1"/>
  <c r="U24" i="4" l="1"/>
  <c r="B24" i="4"/>
  <c r="C24" i="4" s="1"/>
  <c r="O21" i="1"/>
  <c r="H21" i="1" l="1"/>
  <c r="F24" i="6" s="1"/>
  <c r="T21" i="1"/>
  <c r="F24" i="4" l="1"/>
  <c r="G21" i="1"/>
  <c r="E24" i="6" s="1"/>
  <c r="S24" i="6" s="1"/>
  <c r="E24" i="4" l="1"/>
  <c r="S24" i="4" s="1"/>
  <c r="P22" i="1"/>
  <c r="C22" i="1" s="1"/>
  <c r="A25" i="6" s="1"/>
  <c r="I21" i="1"/>
  <c r="D24" i="6" s="1"/>
  <c r="J21" i="1"/>
  <c r="D24" i="4" l="1"/>
  <c r="A25" i="4"/>
  <c r="D22" i="1"/>
  <c r="B25" i="6" s="1"/>
  <c r="C25" i="6" s="1"/>
  <c r="E22" i="1"/>
  <c r="U25" i="6" s="1"/>
  <c r="U25" i="4" l="1"/>
  <c r="B25" i="4"/>
  <c r="C25" i="4" s="1"/>
  <c r="O22" i="1"/>
  <c r="H22" i="1" l="1"/>
  <c r="F25" i="6" s="1"/>
  <c r="T22" i="1"/>
  <c r="F25" i="4" l="1"/>
  <c r="G22" i="1"/>
  <c r="E25" i="6" s="1"/>
  <c r="E25" i="4" l="1"/>
  <c r="P23" i="1"/>
  <c r="C23" i="1" s="1"/>
  <c r="A26" i="6" s="1"/>
  <c r="J22" i="1"/>
  <c r="I22" i="1"/>
  <c r="D25" i="6" s="1"/>
  <c r="R26" i="6" s="1"/>
  <c r="M22" i="1" l="1"/>
  <c r="N22" i="1"/>
  <c r="A26" i="4"/>
  <c r="D25" i="4"/>
  <c r="R26" i="4" s="1"/>
  <c r="M23" i="1"/>
  <c r="D23" i="1"/>
  <c r="B26" i="6" s="1"/>
  <c r="C26" i="6" s="1"/>
  <c r="E23" i="1"/>
  <c r="U26" i="6" s="1"/>
  <c r="N23" i="1"/>
  <c r="B26" i="4" l="1"/>
  <c r="C26" i="4" s="1"/>
  <c r="U26" i="4"/>
  <c r="O23" i="1"/>
  <c r="H23" i="1" l="1"/>
  <c r="F26" i="6" s="1"/>
  <c r="T23" i="1"/>
  <c r="F26" i="4" l="1"/>
  <c r="G23" i="1"/>
  <c r="E26" i="6" s="1"/>
  <c r="S26" i="6" s="1"/>
  <c r="E26" i="4" l="1"/>
  <c r="S26" i="4" s="1"/>
  <c r="P24" i="1"/>
  <c r="C24" i="1" s="1"/>
  <c r="A27" i="6" s="1"/>
  <c r="J23" i="1"/>
  <c r="I23" i="1"/>
  <c r="D26" i="6" s="1"/>
  <c r="D26" i="4" l="1"/>
  <c r="A27" i="4"/>
  <c r="D24" i="1"/>
  <c r="B27" i="6" s="1"/>
  <c r="C27" i="6" s="1"/>
  <c r="E24" i="1"/>
  <c r="U27" i="6" s="1"/>
  <c r="B27" i="4" l="1"/>
  <c r="C27" i="4" s="1"/>
  <c r="U27" i="4"/>
  <c r="O24" i="1"/>
  <c r="H24" i="1" l="1"/>
  <c r="F27" i="6" s="1"/>
  <c r="T24" i="1"/>
  <c r="F27" i="4" l="1"/>
  <c r="G24" i="1"/>
  <c r="E27" i="6" s="1"/>
  <c r="E27" i="4" l="1"/>
  <c r="P25" i="1"/>
  <c r="C25" i="1" s="1"/>
  <c r="A28" i="6" s="1"/>
  <c r="I24" i="1"/>
  <c r="D27" i="6" s="1"/>
  <c r="R28" i="6" s="1"/>
  <c r="J24" i="1"/>
  <c r="N24" i="1" l="1"/>
  <c r="M24" i="1"/>
  <c r="D27" i="4"/>
  <c r="R28" i="4" s="1"/>
  <c r="A28" i="4"/>
  <c r="N25" i="1"/>
  <c r="M25" i="1"/>
  <c r="D25" i="1"/>
  <c r="B28" i="6" s="1"/>
  <c r="C28" i="6" s="1"/>
  <c r="E25" i="1"/>
  <c r="U28" i="6" s="1"/>
  <c r="B28" i="4" l="1"/>
  <c r="C28" i="4" s="1"/>
  <c r="U28" i="4"/>
  <c r="O25" i="1"/>
  <c r="H25" i="1" l="1"/>
  <c r="F28" i="6" s="1"/>
  <c r="T25" i="1"/>
  <c r="F28" i="4" l="1"/>
  <c r="G25" i="1"/>
  <c r="E28" i="6" s="1"/>
  <c r="S28" i="6" s="1"/>
  <c r="E28" i="4" l="1"/>
  <c r="S28" i="4" s="1"/>
  <c r="P26" i="1"/>
  <c r="C26" i="1" s="1"/>
  <c r="A29" i="6" s="1"/>
  <c r="J25" i="1"/>
  <c r="I25" i="1"/>
  <c r="D28" i="6" s="1"/>
  <c r="D28" i="4" l="1"/>
  <c r="A29" i="4"/>
  <c r="D26" i="1"/>
  <c r="B29" i="6" s="1"/>
  <c r="E26" i="1"/>
  <c r="U29" i="6" s="1"/>
  <c r="C29" i="6" l="1"/>
  <c r="B29" i="4"/>
  <c r="C29" i="4" s="1"/>
  <c r="U29" i="4"/>
  <c r="O26" i="1"/>
  <c r="H26" i="1" l="1"/>
  <c r="F29" i="6" s="1"/>
  <c r="T26" i="1"/>
  <c r="F29" i="4" l="1"/>
  <c r="G26" i="1"/>
  <c r="E29" i="6" s="1"/>
  <c r="E29" i="4" l="1"/>
  <c r="P27" i="1"/>
  <c r="C27" i="1" s="1"/>
  <c r="A30" i="6" s="1"/>
  <c r="I26" i="1"/>
  <c r="D29" i="6" s="1"/>
  <c r="R30" i="6" s="1"/>
  <c r="J26" i="1"/>
  <c r="D29" i="4" l="1"/>
  <c r="R30" i="4" s="1"/>
  <c r="A30" i="4"/>
  <c r="N26" i="1"/>
  <c r="M26" i="1"/>
  <c r="E27" i="1"/>
  <c r="U30" i="6" s="1"/>
  <c r="M27" i="1"/>
  <c r="D27" i="1"/>
  <c r="B30" i="6" s="1"/>
  <c r="C30" i="6" s="1"/>
  <c r="N27" i="1"/>
  <c r="B30" i="4" l="1"/>
  <c r="C30" i="4" s="1"/>
  <c r="U30" i="4"/>
  <c r="O27" i="1"/>
  <c r="H27" i="1" l="1"/>
  <c r="F30" i="6" s="1"/>
  <c r="T27" i="1"/>
  <c r="F30" i="4" l="1"/>
  <c r="G27" i="1"/>
  <c r="E30" i="6" s="1"/>
  <c r="S30" i="6" s="1"/>
  <c r="E30" i="4" l="1"/>
  <c r="S30" i="4" s="1"/>
  <c r="P28" i="1"/>
  <c r="C28" i="1" s="1"/>
  <c r="A31" i="6" s="1"/>
  <c r="J27" i="1"/>
  <c r="I27" i="1"/>
  <c r="D30" i="6" s="1"/>
  <c r="D30" i="4" l="1"/>
  <c r="A31" i="4"/>
  <c r="D28" i="1"/>
  <c r="B31" i="6" s="1"/>
  <c r="E28" i="1"/>
  <c r="U31" i="6" s="1"/>
  <c r="C31" i="6" l="1"/>
  <c r="U31" i="4"/>
  <c r="B31" i="4"/>
  <c r="C31" i="4" s="1"/>
  <c r="O28" i="1"/>
  <c r="H28" i="1" l="1"/>
  <c r="F31" i="6" s="1"/>
  <c r="T28" i="1"/>
  <c r="F31" i="4" l="1"/>
  <c r="G28" i="1"/>
  <c r="E31" i="6" s="1"/>
  <c r="E31" i="4" l="1"/>
  <c r="P29" i="1"/>
  <c r="C29" i="1" s="1"/>
  <c r="J28" i="1"/>
  <c r="I28" i="1"/>
  <c r="D31" i="6" s="1"/>
  <c r="A32" i="6" l="1"/>
  <c r="A32" i="4"/>
  <c r="R32" i="6"/>
  <c r="D31" i="4"/>
  <c r="N28" i="1"/>
  <c r="M28" i="1"/>
  <c r="M29" i="1"/>
  <c r="D29" i="1"/>
  <c r="E29" i="1"/>
  <c r="U32" i="6" s="1"/>
  <c r="N29" i="1"/>
  <c r="B32" i="6" l="1"/>
  <c r="C32" i="6" s="1"/>
  <c r="B32" i="4"/>
  <c r="C32" i="4" s="1"/>
  <c r="U32" i="4"/>
  <c r="R32" i="4"/>
  <c r="O29" i="1"/>
  <c r="H29" i="1" l="1"/>
  <c r="T29" i="1"/>
  <c r="F32" i="6" l="1"/>
  <c r="F32" i="4"/>
  <c r="G29" i="1"/>
  <c r="E32" i="6" l="1"/>
  <c r="S32" i="6" s="1"/>
  <c r="E32" i="4"/>
  <c r="S32" i="4" s="1"/>
  <c r="P30" i="1"/>
  <c r="C30" i="1" s="1"/>
  <c r="J29" i="1"/>
  <c r="I29" i="1"/>
  <c r="D32" i="6" l="1"/>
  <c r="D32" i="4"/>
  <c r="A33" i="4"/>
  <c r="A33" i="6"/>
  <c r="D30" i="1"/>
  <c r="E30" i="1"/>
  <c r="U33" i="6" s="1"/>
  <c r="B33" i="6" l="1"/>
  <c r="C33" i="6" s="1"/>
  <c r="B33" i="4"/>
  <c r="C33" i="4" s="1"/>
  <c r="U33" i="4"/>
  <c r="O30" i="1"/>
  <c r="H30" i="1" l="1"/>
  <c r="T30" i="1"/>
  <c r="F33" i="4" l="1"/>
  <c r="F33" i="6"/>
  <c r="G30" i="1"/>
  <c r="E33" i="4" l="1"/>
  <c r="E33" i="6"/>
  <c r="S34" i="4"/>
  <c r="P31" i="1"/>
  <c r="C31" i="1" s="1"/>
  <c r="J30" i="1"/>
  <c r="I30" i="1"/>
  <c r="A34" i="4" l="1"/>
  <c r="A34" i="6"/>
  <c r="M30" i="1"/>
  <c r="N30" i="1"/>
  <c r="D33" i="4"/>
  <c r="D33" i="6"/>
  <c r="D31" i="1"/>
  <c r="E31" i="1"/>
  <c r="U34" i="6" s="1"/>
  <c r="N31" i="1"/>
  <c r="M31" i="1"/>
  <c r="B34" i="4" l="1"/>
  <c r="C34" i="4" s="1"/>
  <c r="B34" i="6"/>
  <c r="C34" i="6" s="1"/>
  <c r="R34" i="6"/>
  <c r="R34" i="4"/>
  <c r="U34" i="4"/>
  <c r="O31" i="1"/>
  <c r="H31" i="1" l="1"/>
  <c r="T31" i="1"/>
  <c r="F34" i="6" l="1"/>
  <c r="F34" i="4"/>
  <c r="G31" i="1"/>
  <c r="E34" i="6" l="1"/>
  <c r="S34" i="6" s="1"/>
  <c r="E34" i="4"/>
  <c r="P32" i="1"/>
  <c r="C32" i="1" s="1"/>
  <c r="J31" i="1"/>
  <c r="I31" i="1"/>
  <c r="A35" i="6" l="1"/>
  <c r="A35" i="4"/>
  <c r="D34" i="4"/>
  <c r="D34" i="6"/>
  <c r="N32" i="1"/>
  <c r="D32" i="1"/>
  <c r="M32" i="1"/>
  <c r="E32" i="1"/>
  <c r="U35" i="6" s="1"/>
  <c r="B35" i="6" l="1"/>
  <c r="C35" i="6" s="1"/>
  <c r="B35" i="4"/>
  <c r="C35" i="4" s="1"/>
  <c r="U35" i="4"/>
  <c r="O32" i="1"/>
  <c r="H32" i="1" l="1"/>
  <c r="T32" i="1"/>
  <c r="F35" i="6" l="1"/>
  <c r="F35" i="4"/>
  <c r="G32" i="1"/>
  <c r="E35" i="6" l="1"/>
  <c r="E35" i="4"/>
  <c r="P33" i="1"/>
  <c r="C33" i="1" s="1"/>
  <c r="J32" i="1"/>
  <c r="I32" i="1"/>
  <c r="D35" i="6" l="1"/>
  <c r="D35" i="4"/>
  <c r="A36" i="4"/>
  <c r="A36" i="6"/>
  <c r="D33" i="1"/>
  <c r="E33" i="1"/>
  <c r="U36" i="6" s="1"/>
  <c r="N33" i="1"/>
  <c r="M33" i="1"/>
  <c r="B36" i="6" l="1"/>
  <c r="C36" i="6" s="1"/>
  <c r="B36" i="4"/>
  <c r="C36" i="4" s="1"/>
  <c r="U36" i="4"/>
  <c r="O33" i="1"/>
  <c r="H33" i="1" l="1"/>
  <c r="T33" i="1"/>
  <c r="F36" i="4" l="1"/>
  <c r="F36" i="6"/>
  <c r="G33" i="1"/>
  <c r="E36" i="6" l="1"/>
  <c r="E36" i="4"/>
  <c r="P34" i="1"/>
  <c r="C34" i="1" s="1"/>
  <c r="J33" i="1"/>
  <c r="I33" i="1"/>
  <c r="D36" i="6" l="1"/>
  <c r="D36" i="4"/>
  <c r="A37" i="4"/>
  <c r="A37" i="6"/>
  <c r="E34" i="1"/>
  <c r="U37" i="6" s="1"/>
  <c r="N34" i="1"/>
  <c r="D34" i="1"/>
  <c r="M34" i="1"/>
  <c r="B37" i="4" l="1"/>
  <c r="C37" i="4" s="1"/>
  <c r="B37" i="6"/>
  <c r="C37" i="6" s="1"/>
  <c r="U37" i="4"/>
  <c r="O34" i="1"/>
  <c r="H34" i="1" l="1"/>
  <c r="T34" i="1"/>
  <c r="F37" i="6" l="1"/>
  <c r="F37" i="4"/>
  <c r="G34" i="1"/>
  <c r="E37" i="6" l="1"/>
  <c r="E37" i="4"/>
  <c r="P35" i="1"/>
  <c r="C35" i="1" s="1"/>
  <c r="J34" i="1"/>
  <c r="I34" i="1"/>
  <c r="D37" i="4" l="1"/>
  <c r="D37" i="6"/>
  <c r="A38" i="6"/>
  <c r="A38" i="4"/>
  <c r="D35" i="1"/>
  <c r="N35" i="1"/>
  <c r="E35" i="1"/>
  <c r="U38" i="6" s="1"/>
  <c r="M35" i="1"/>
  <c r="B38" i="6" l="1"/>
  <c r="C38" i="6" s="1"/>
  <c r="B38" i="4"/>
  <c r="C38" i="4" s="1"/>
  <c r="U38" i="4"/>
  <c r="O35" i="1"/>
  <c r="H35" i="1" l="1"/>
  <c r="T35" i="1"/>
  <c r="F38" i="6" l="1"/>
  <c r="F38" i="4"/>
  <c r="G35" i="1"/>
  <c r="E38" i="6" l="1"/>
  <c r="E38" i="4"/>
  <c r="P36" i="1"/>
  <c r="C36" i="1" s="1"/>
  <c r="J35" i="1"/>
  <c r="I35" i="1"/>
  <c r="D38" i="6" l="1"/>
  <c r="D38" i="4"/>
  <c r="A39" i="6"/>
  <c r="A39" i="4"/>
  <c r="E36" i="1"/>
  <c r="U39" i="6" s="1"/>
  <c r="D36" i="1"/>
  <c r="N36" i="1"/>
  <c r="M36" i="1"/>
  <c r="B39" i="4" l="1"/>
  <c r="C39" i="4" s="1"/>
  <c r="B39" i="6"/>
  <c r="C39" i="6" s="1"/>
  <c r="U39" i="4"/>
  <c r="O36" i="1"/>
  <c r="H36" i="1" l="1"/>
  <c r="T36" i="1"/>
  <c r="F39" i="4" l="1"/>
  <c r="F39" i="6"/>
  <c r="G36" i="1"/>
  <c r="E39" i="6" l="1"/>
  <c r="E39" i="4"/>
  <c r="P37" i="1"/>
  <c r="C37" i="1" s="1"/>
  <c r="I36" i="1"/>
  <c r="J36" i="1"/>
  <c r="A40" i="6" l="1"/>
  <c r="A40" i="4"/>
  <c r="D39" i="6"/>
  <c r="D39" i="4"/>
  <c r="E37" i="1"/>
  <c r="U40" i="6" s="1"/>
  <c r="D37" i="1"/>
  <c r="B40" i="4" l="1"/>
  <c r="C40" i="4" s="1"/>
  <c r="B40" i="6"/>
  <c r="U40" i="4"/>
  <c r="O37" i="1"/>
  <c r="C40" i="6" l="1"/>
  <c r="H37" i="1"/>
  <c r="T37" i="1"/>
  <c r="F40" i="4" l="1"/>
  <c r="F40" i="6"/>
  <c r="G37" i="1"/>
  <c r="E40" i="6" l="1"/>
  <c r="E40" i="4"/>
  <c r="P38" i="1"/>
  <c r="C38" i="1" s="1"/>
  <c r="I37" i="1"/>
  <c r="J37" i="1"/>
  <c r="D40" i="4" l="1"/>
  <c r="R41" i="4" s="1"/>
  <c r="D40" i="6"/>
  <c r="R41" i="6" s="1"/>
  <c r="A41" i="6"/>
  <c r="A41" i="4"/>
  <c r="M37" i="1"/>
  <c r="N37" i="1"/>
  <c r="E38" i="1"/>
  <c r="U41" i="6" s="1"/>
  <c r="D38" i="1"/>
  <c r="M38" i="1"/>
  <c r="N38" i="1"/>
  <c r="B41" i="4" l="1"/>
  <c r="C41" i="4" s="1"/>
  <c r="B41" i="6"/>
  <c r="C41" i="6" s="1"/>
  <c r="U41" i="4"/>
  <c r="O38" i="1"/>
  <c r="H38" i="1" l="1"/>
  <c r="T38" i="1"/>
  <c r="F41" i="6" l="1"/>
  <c r="F41" i="4"/>
  <c r="G38" i="1"/>
  <c r="E41" i="4" l="1"/>
  <c r="S41" i="4" s="1"/>
  <c r="E41" i="6"/>
  <c r="S41" i="6" s="1"/>
  <c r="P39" i="1"/>
  <c r="C39" i="1" s="1"/>
  <c r="I38" i="1"/>
  <c r="J38" i="1"/>
  <c r="D41" i="6" l="1"/>
  <c r="D41" i="4"/>
  <c r="A42" i="6"/>
  <c r="A42" i="4"/>
  <c r="E39" i="1"/>
  <c r="U42" i="6" s="1"/>
  <c r="M39" i="1"/>
  <c r="N39" i="1"/>
  <c r="D39" i="1"/>
  <c r="B42" i="6" l="1"/>
  <c r="C42" i="6" s="1"/>
  <c r="B42" i="4"/>
  <c r="C42" i="4" s="1"/>
  <c r="U42" i="4"/>
  <c r="O39" i="1"/>
  <c r="H39" i="1" l="1"/>
  <c r="T39" i="1"/>
  <c r="F42" i="4" l="1"/>
  <c r="F42" i="6"/>
  <c r="G39" i="1"/>
  <c r="E42" i="6" l="1"/>
  <c r="E42" i="4"/>
  <c r="P40" i="1"/>
  <c r="C40" i="1" s="1"/>
  <c r="I39" i="1"/>
  <c r="J39" i="1"/>
  <c r="D42" i="4" l="1"/>
  <c r="D42" i="6"/>
  <c r="A43" i="4"/>
  <c r="A43" i="6"/>
  <c r="E40" i="1"/>
  <c r="U43" i="6" s="1"/>
  <c r="D40" i="1"/>
  <c r="M40" i="1"/>
  <c r="N40" i="1"/>
  <c r="B43" i="6" l="1"/>
  <c r="C43" i="6" s="1"/>
  <c r="B43" i="4"/>
  <c r="C43" i="4" s="1"/>
  <c r="U43" i="4"/>
  <c r="O40" i="1"/>
  <c r="H40" i="1" s="1"/>
  <c r="F43" i="6" l="1"/>
  <c r="F43" i="4"/>
  <c r="T40" i="1"/>
  <c r="G40" i="1" s="1"/>
  <c r="E43" i="6" l="1"/>
  <c r="E43" i="4"/>
  <c r="J40" i="1"/>
  <c r="I40" i="1"/>
  <c r="P41" i="1"/>
  <c r="C41" i="1" s="1"/>
  <c r="D43" i="6" l="1"/>
  <c r="D43" i="4"/>
  <c r="A44" i="6"/>
  <c r="A44" i="4"/>
  <c r="D41" i="1"/>
  <c r="E41" i="1"/>
  <c r="U44" i="6" s="1"/>
  <c r="M41" i="1"/>
  <c r="N41" i="1"/>
  <c r="B44" i="4" l="1"/>
  <c r="C44" i="4" s="1"/>
  <c r="B44" i="6"/>
  <c r="C44" i="6" s="1"/>
  <c r="U44" i="4"/>
  <c r="O41" i="1"/>
  <c r="H41" i="1" s="1"/>
  <c r="F44" i="4" l="1"/>
  <c r="F44" i="6"/>
  <c r="T41" i="1"/>
  <c r="G41" i="1" s="1"/>
  <c r="E44" i="6" l="1"/>
  <c r="E44" i="4"/>
  <c r="J41" i="1"/>
  <c r="I41" i="1"/>
  <c r="P42" i="1"/>
  <c r="C42" i="1" s="1"/>
  <c r="D44" i="6" l="1"/>
  <c r="D44" i="4"/>
  <c r="A45" i="4"/>
  <c r="A45" i="6"/>
  <c r="D42" i="1"/>
  <c r="E42" i="1"/>
  <c r="U45" i="6" s="1"/>
  <c r="N42" i="1"/>
  <c r="M42" i="1"/>
  <c r="B45" i="4" l="1"/>
  <c r="C45" i="4" s="1"/>
  <c r="B45" i="6"/>
  <c r="C45" i="6" s="1"/>
  <c r="U45" i="4"/>
  <c r="O42" i="1"/>
  <c r="H42" i="1" s="1"/>
  <c r="F45" i="6" l="1"/>
  <c r="F45" i="4"/>
  <c r="T42" i="1"/>
  <c r="G42" i="1" s="1"/>
  <c r="E45" i="4" l="1"/>
  <c r="E45" i="6"/>
  <c r="I42" i="1"/>
  <c r="J42" i="1"/>
  <c r="P43" i="1"/>
  <c r="C43" i="1" s="1"/>
  <c r="A46" i="4" l="1"/>
  <c r="A46" i="6"/>
  <c r="D45" i="4"/>
  <c r="D45" i="6"/>
  <c r="E43" i="1"/>
  <c r="U46" i="6" s="1"/>
  <c r="N43" i="1"/>
  <c r="M43" i="1"/>
  <c r="D43" i="1"/>
  <c r="B46" i="6" l="1"/>
  <c r="C46" i="6" s="1"/>
  <c r="B46" i="4"/>
  <c r="C46" i="4" s="1"/>
  <c r="U46" i="4"/>
  <c r="O43" i="1"/>
  <c r="H43" i="1" s="1"/>
  <c r="F46" i="4" l="1"/>
  <c r="F46" i="6"/>
  <c r="T43" i="1"/>
  <c r="G43" i="1" s="1"/>
  <c r="E46" i="6" l="1"/>
  <c r="E46" i="4"/>
  <c r="J43" i="1"/>
  <c r="I43" i="1"/>
  <c r="P44" i="1"/>
  <c r="C44" i="1" s="1"/>
  <c r="A47" i="6" l="1"/>
  <c r="A47" i="4"/>
  <c r="D46" i="6"/>
  <c r="D46" i="4"/>
  <c r="E44" i="1"/>
  <c r="U47" i="6" s="1"/>
  <c r="M44" i="1"/>
  <c r="N44" i="1"/>
  <c r="D44" i="1"/>
  <c r="B47" i="4" l="1"/>
  <c r="C47" i="4" s="1"/>
  <c r="B47" i="6"/>
  <c r="C47" i="6" s="1"/>
  <c r="U47" i="4"/>
  <c r="O44" i="1"/>
  <c r="H44" i="1" s="1"/>
  <c r="F47" i="6" l="1"/>
  <c r="F47" i="4"/>
  <c r="T44" i="1"/>
  <c r="G44" i="1" s="1"/>
  <c r="E47" i="6" l="1"/>
  <c r="E47" i="4"/>
  <c r="I44" i="1"/>
  <c r="J44" i="1"/>
  <c r="P45" i="1"/>
  <c r="C45" i="1" s="1"/>
  <c r="A48" i="4" l="1"/>
  <c r="A48" i="6"/>
  <c r="D47" i="4"/>
  <c r="D47" i="6"/>
  <c r="E45" i="1"/>
  <c r="U48" i="6" s="1"/>
  <c r="N45" i="1"/>
  <c r="M45" i="1"/>
  <c r="D45" i="1"/>
  <c r="B48" i="6" l="1"/>
  <c r="C48" i="6" s="1"/>
  <c r="B48" i="4"/>
  <c r="C48" i="4" s="1"/>
  <c r="U48" i="4"/>
  <c r="O45" i="1"/>
  <c r="T45" i="1" s="1"/>
  <c r="H45" i="1" l="1"/>
  <c r="G45" i="1"/>
  <c r="E48" i="4" l="1"/>
  <c r="E48" i="6"/>
  <c r="F48" i="6"/>
  <c r="F48" i="4"/>
  <c r="I45" i="1"/>
  <c r="J45" i="1"/>
  <c r="P46" i="1"/>
  <c r="C46" i="1" s="1"/>
  <c r="A49" i="6" l="1"/>
  <c r="A49" i="4"/>
  <c r="D48" i="6"/>
  <c r="D48" i="4"/>
  <c r="D46" i="1"/>
  <c r="E46" i="1"/>
  <c r="U49" i="6" s="1"/>
  <c r="M46" i="1"/>
  <c r="N46" i="1"/>
  <c r="B49" i="4" l="1"/>
  <c r="C49" i="4" s="1"/>
  <c r="B49" i="6"/>
  <c r="C49" i="6" s="1"/>
  <c r="U49" i="4"/>
  <c r="O46" i="1"/>
  <c r="H46" i="1" s="1"/>
  <c r="F49" i="4" l="1"/>
  <c r="F49" i="6"/>
  <c r="T46" i="1"/>
  <c r="G46" i="1" s="1"/>
  <c r="E49" i="4" l="1"/>
  <c r="E49" i="6"/>
  <c r="I46" i="1"/>
  <c r="J46" i="1"/>
  <c r="P47" i="1"/>
  <c r="C47" i="1" s="1"/>
  <c r="A50" i="6" l="1"/>
  <c r="A50" i="4"/>
  <c r="D49" i="4"/>
  <c r="D49" i="6"/>
  <c r="D47" i="1"/>
  <c r="N47" i="1"/>
  <c r="M47" i="1"/>
  <c r="E47" i="1"/>
  <c r="U50" i="6" s="1"/>
  <c r="B50" i="4" l="1"/>
  <c r="C50" i="4" s="1"/>
  <c r="B50" i="6"/>
  <c r="C50" i="6" s="1"/>
  <c r="U50" i="4"/>
  <c r="O47" i="1"/>
  <c r="H47" i="1" s="1"/>
  <c r="F50" i="4" l="1"/>
  <c r="F50" i="6"/>
  <c r="T47" i="1"/>
  <c r="G47" i="1" s="1"/>
  <c r="E50" i="6" l="1"/>
  <c r="E50" i="4"/>
  <c r="P48" i="1"/>
  <c r="C48" i="1" s="1"/>
  <c r="I47" i="1"/>
  <c r="J47" i="1"/>
  <c r="D50" i="4" l="1"/>
  <c r="D50" i="6"/>
  <c r="A51" i="6"/>
  <c r="A51" i="4"/>
  <c r="N48" i="1"/>
  <c r="M48" i="1"/>
  <c r="E48" i="1"/>
  <c r="U51" i="6" s="1"/>
  <c r="D48" i="1"/>
  <c r="B51" i="6" l="1"/>
  <c r="C51" i="6" s="1"/>
  <c r="B51" i="4"/>
  <c r="C51" i="4" s="1"/>
  <c r="U51" i="4"/>
  <c r="O48" i="1"/>
  <c r="T48" i="1" s="1"/>
  <c r="G48" i="1" s="1"/>
  <c r="E51" i="6" l="1"/>
  <c r="E51" i="4"/>
  <c r="H48" i="1"/>
  <c r="P49" i="1"/>
  <c r="C49" i="1" s="1"/>
  <c r="A52" i="4" l="1"/>
  <c r="A52" i="6"/>
  <c r="F51" i="4"/>
  <c r="F51" i="6"/>
  <c r="J48" i="1"/>
  <c r="I48" i="1"/>
  <c r="E49" i="1"/>
  <c r="U52" i="6" s="1"/>
  <c r="M49" i="1"/>
  <c r="N49" i="1"/>
  <c r="D49" i="1"/>
  <c r="B52" i="4" l="1"/>
  <c r="C52" i="4" s="1"/>
  <c r="B52" i="6"/>
  <c r="C52" i="6" s="1"/>
  <c r="D51" i="4"/>
  <c r="D51" i="6"/>
  <c r="U52" i="4"/>
  <c r="O49" i="1"/>
  <c r="H49" i="1" s="1"/>
  <c r="F52" i="6" l="1"/>
  <c r="F52" i="4"/>
  <c r="T49" i="1"/>
  <c r="G49" i="1" s="1"/>
  <c r="E52" i="4" l="1"/>
  <c r="E52" i="6"/>
  <c r="I49" i="1"/>
  <c r="J49" i="1"/>
  <c r="P50" i="1"/>
  <c r="C50" i="1" s="1"/>
  <c r="A53" i="4" l="1"/>
  <c r="A53" i="6"/>
  <c r="D52" i="6"/>
  <c r="D52" i="4"/>
  <c r="E50" i="1"/>
  <c r="U53" i="6" s="1"/>
  <c r="M50" i="1"/>
  <c r="N50" i="1"/>
  <c r="D50" i="1"/>
  <c r="B53" i="6" l="1"/>
  <c r="C53" i="6" s="1"/>
  <c r="B53" i="4"/>
  <c r="C53" i="4" s="1"/>
  <c r="U53" i="4"/>
  <c r="O50" i="1"/>
  <c r="T50" i="1" s="1"/>
  <c r="H50" i="1" l="1"/>
  <c r="G50" i="1"/>
  <c r="E53" i="6" l="1"/>
  <c r="E53" i="4"/>
  <c r="F53" i="6"/>
  <c r="F53" i="4"/>
  <c r="I50" i="1"/>
  <c r="J50" i="1"/>
  <c r="P51" i="1"/>
  <c r="C51" i="1" s="1"/>
  <c r="A54" i="6" l="1"/>
  <c r="A54" i="4"/>
  <c r="D53" i="4"/>
  <c r="D53" i="6"/>
  <c r="E51" i="1"/>
  <c r="U54" i="6" s="1"/>
  <c r="M51" i="1"/>
  <c r="N51" i="1"/>
  <c r="D51" i="1"/>
  <c r="B54" i="4" l="1"/>
  <c r="C54" i="4" s="1"/>
  <c r="B54" i="6"/>
  <c r="C54" i="6" s="1"/>
  <c r="U54" i="4"/>
  <c r="O51" i="1"/>
  <c r="H51" i="1" s="1"/>
  <c r="F54" i="4" l="1"/>
  <c r="F54" i="6"/>
  <c r="T51" i="1"/>
  <c r="G51" i="1" s="1"/>
  <c r="E54" i="6" l="1"/>
  <c r="E54" i="4"/>
  <c r="I51" i="1"/>
  <c r="J51" i="1"/>
  <c r="P52" i="1"/>
  <c r="C52" i="1" s="1"/>
  <c r="A55" i="6" l="1"/>
  <c r="A55" i="4"/>
  <c r="D54" i="4"/>
  <c r="D54" i="6"/>
  <c r="E52" i="1"/>
  <c r="U55" i="6" s="1"/>
  <c r="N52" i="1"/>
  <c r="M52" i="1"/>
  <c r="D52" i="1"/>
  <c r="B55" i="6" l="1"/>
  <c r="C55" i="6" s="1"/>
  <c r="B55" i="4"/>
  <c r="C55" i="4" s="1"/>
  <c r="U55" i="4"/>
  <c r="O52" i="1"/>
  <c r="H52" i="1" s="1"/>
  <c r="F55" i="4" l="1"/>
  <c r="F55" i="6"/>
  <c r="T52" i="1"/>
  <c r="G52" i="1" s="1"/>
  <c r="E55" i="6" l="1"/>
  <c r="E55" i="4"/>
  <c r="P53" i="1"/>
  <c r="C53" i="1" s="1"/>
  <c r="I52" i="1"/>
  <c r="J52" i="1"/>
  <c r="D55" i="4" l="1"/>
  <c r="D55" i="6"/>
  <c r="A56" i="6"/>
  <c r="A56" i="4"/>
  <c r="N53" i="1"/>
  <c r="M53" i="1"/>
  <c r="E53" i="1"/>
  <c r="U56" i="6" s="1"/>
  <c r="D53" i="1"/>
  <c r="B56" i="4" l="1"/>
  <c r="C56" i="4" s="1"/>
  <c r="B56" i="6"/>
  <c r="C56" i="6" s="1"/>
  <c r="U56" i="4"/>
  <c r="O53" i="1"/>
  <c r="H53" i="1" s="1"/>
  <c r="F56" i="6" l="1"/>
  <c r="F56" i="4"/>
  <c r="T53" i="1"/>
  <c r="G53" i="1" s="1"/>
  <c r="E56" i="6" l="1"/>
  <c r="E56" i="4"/>
  <c r="I53" i="1"/>
  <c r="J53" i="1"/>
  <c r="P54" i="1"/>
  <c r="C54" i="1" s="1"/>
  <c r="A57" i="4" l="1"/>
  <c r="A57" i="6"/>
  <c r="D56" i="4"/>
  <c r="D56" i="6"/>
  <c r="D54" i="1"/>
  <c r="M54" i="1"/>
  <c r="N54" i="1"/>
  <c r="E54" i="1"/>
  <c r="U57" i="6" s="1"/>
  <c r="B57" i="4" l="1"/>
  <c r="C57" i="4" s="1"/>
  <c r="B57" i="6"/>
  <c r="C57" i="6" s="1"/>
  <c r="U57" i="4"/>
  <c r="O54" i="1"/>
  <c r="H54" i="1" s="1"/>
  <c r="F57" i="4" l="1"/>
  <c r="F57" i="6"/>
  <c r="T54" i="1"/>
  <c r="G54" i="1" s="1"/>
  <c r="E57" i="4" l="1"/>
  <c r="E57" i="6"/>
  <c r="I54" i="1"/>
  <c r="J54" i="1"/>
  <c r="P55" i="1"/>
  <c r="C55" i="1" s="1"/>
  <c r="A58" i="4" l="1"/>
  <c r="A58" i="6"/>
  <c r="D57" i="4"/>
  <c r="D57" i="6"/>
  <c r="E55" i="1"/>
  <c r="U58" i="6" s="1"/>
  <c r="N55" i="1"/>
  <c r="M55" i="1"/>
  <c r="D55" i="1"/>
  <c r="B58" i="4" l="1"/>
  <c r="C58" i="4" s="1"/>
  <c r="B58" i="6"/>
  <c r="C58" i="6" s="1"/>
  <c r="U58" i="4"/>
  <c r="O55" i="1"/>
  <c r="H55" i="1" s="1"/>
  <c r="F58" i="6" l="1"/>
  <c r="F58" i="4"/>
  <c r="T55" i="1"/>
  <c r="G55" i="1" s="1"/>
  <c r="E58" i="4" l="1"/>
  <c r="E58" i="6"/>
  <c r="J55" i="1"/>
  <c r="I55" i="1"/>
  <c r="P56" i="1"/>
  <c r="C56" i="1" s="1"/>
  <c r="D58" i="4" l="1"/>
  <c r="D58" i="6"/>
  <c r="A59" i="4"/>
  <c r="A59" i="6"/>
  <c r="N56" i="1"/>
  <c r="M56" i="1"/>
  <c r="E56" i="1"/>
  <c r="U59" i="6" s="1"/>
  <c r="D56" i="1"/>
  <c r="B59" i="4" l="1"/>
  <c r="C59" i="4" s="1"/>
  <c r="B59" i="6"/>
  <c r="C59" i="6" s="1"/>
  <c r="U59" i="4"/>
  <c r="O56" i="1"/>
  <c r="T56" i="1" s="1"/>
  <c r="G56" i="1" l="1"/>
  <c r="H56" i="1"/>
  <c r="F59" i="4" l="1"/>
  <c r="F59" i="6"/>
  <c r="E59" i="6"/>
  <c r="E59" i="4"/>
  <c r="J56" i="1"/>
  <c r="P57" i="1"/>
  <c r="C57" i="1" s="1"/>
  <c r="I56" i="1"/>
  <c r="D59" i="4" l="1"/>
  <c r="D59" i="6"/>
  <c r="A60" i="4"/>
  <c r="A60" i="6"/>
  <c r="D57" i="1"/>
  <c r="N57" i="1"/>
  <c r="M57" i="1"/>
  <c r="E57" i="1"/>
  <c r="U60" i="6" s="1"/>
  <c r="B60" i="4" l="1"/>
  <c r="C60" i="4" s="1"/>
  <c r="B60" i="6"/>
  <c r="C60" i="6" s="1"/>
  <c r="U60" i="4"/>
  <c r="O57" i="1"/>
  <c r="T57" i="1" s="1"/>
  <c r="G57" i="1" l="1"/>
  <c r="H57" i="1"/>
  <c r="F60" i="6" l="1"/>
  <c r="F60" i="4"/>
  <c r="E60" i="4"/>
  <c r="E60" i="6"/>
  <c r="P58" i="1"/>
  <c r="C58" i="1" s="1"/>
  <c r="I57" i="1"/>
  <c r="J57" i="1"/>
  <c r="A61" i="4" l="1"/>
  <c r="A61" i="6"/>
  <c r="D60" i="6"/>
  <c r="D60" i="4"/>
  <c r="M58" i="1"/>
  <c r="N58" i="1"/>
  <c r="E58" i="1"/>
  <c r="U61" i="6" s="1"/>
  <c r="D58" i="1"/>
  <c r="B61" i="4" l="1"/>
  <c r="C61" i="4" s="1"/>
  <c r="B61" i="6"/>
  <c r="C61" i="6" s="1"/>
  <c r="U61" i="4"/>
  <c r="O58" i="1"/>
  <c r="H58" i="1" s="1"/>
  <c r="F61" i="6" l="1"/>
  <c r="F61" i="4"/>
  <c r="T58" i="1"/>
  <c r="G58" i="1" s="1"/>
  <c r="E61" i="6" l="1"/>
  <c r="E61" i="4"/>
  <c r="I58" i="1"/>
  <c r="J58" i="1"/>
  <c r="P59" i="1"/>
  <c r="C59" i="1" s="1"/>
  <c r="A62" i="4" l="1"/>
  <c r="A62" i="6"/>
  <c r="D61" i="4"/>
  <c r="D61" i="6"/>
  <c r="E59" i="1"/>
  <c r="U62" i="6" s="1"/>
  <c r="D59" i="1"/>
  <c r="M59" i="1"/>
  <c r="N59" i="1"/>
  <c r="B62" i="6" l="1"/>
  <c r="C62" i="6" s="1"/>
  <c r="B62" i="4"/>
  <c r="C62" i="4" s="1"/>
  <c r="U62" i="4"/>
  <c r="O59" i="1"/>
  <c r="H59" i="1" s="1"/>
  <c r="F62" i="4" l="1"/>
  <c r="F62" i="6"/>
  <c r="T59" i="1"/>
  <c r="G59" i="1" s="1"/>
  <c r="E62" i="4" l="1"/>
  <c r="E62" i="6"/>
  <c r="J59" i="1"/>
  <c r="I59" i="1"/>
  <c r="P60" i="1"/>
  <c r="C60" i="1" s="1"/>
  <c r="D62" i="4" l="1"/>
  <c r="D62" i="6"/>
  <c r="A63" i="6"/>
  <c r="A63" i="4"/>
  <c r="D60" i="1"/>
  <c r="N60" i="1"/>
  <c r="M60" i="1"/>
  <c r="E60" i="1"/>
  <c r="U63" i="6" s="1"/>
  <c r="B63" i="4" l="1"/>
  <c r="C63" i="4" s="1"/>
  <c r="B63" i="6"/>
  <c r="C63" i="6" s="1"/>
  <c r="U63" i="4"/>
  <c r="O60" i="1"/>
  <c r="T60" i="1" s="1"/>
  <c r="G60" i="1" l="1"/>
  <c r="H60" i="1"/>
  <c r="F63" i="6" l="1"/>
  <c r="F63" i="4"/>
  <c r="E63" i="6"/>
  <c r="E63" i="4"/>
  <c r="P61" i="1"/>
  <c r="C61" i="1" s="1"/>
  <c r="J60" i="1"/>
  <c r="I60" i="1"/>
  <c r="D63" i="6" l="1"/>
  <c r="D63" i="4"/>
  <c r="A64" i="6"/>
  <c r="A64" i="4"/>
  <c r="N61" i="1"/>
  <c r="M61" i="1"/>
  <c r="D61" i="1"/>
  <c r="E61" i="1"/>
  <c r="U64" i="6" s="1"/>
  <c r="B64" i="4" l="1"/>
  <c r="C64" i="4" s="1"/>
  <c r="B64" i="6"/>
  <c r="C64" i="6" s="1"/>
  <c r="U64" i="4"/>
  <c r="O61" i="1"/>
  <c r="T61" i="1" s="1"/>
  <c r="G61" i="1" s="1"/>
  <c r="E64" i="4" l="1"/>
  <c r="E64" i="6"/>
  <c r="H61" i="1"/>
  <c r="P62" i="1"/>
  <c r="C62" i="1" s="1"/>
  <c r="A65" i="6" l="1"/>
  <c r="A65" i="4"/>
  <c r="F64" i="6"/>
  <c r="F64" i="4"/>
  <c r="I61" i="1"/>
  <c r="D62" i="1" s="1"/>
  <c r="J61" i="1"/>
  <c r="E62" i="1"/>
  <c r="U65" i="6" s="1"/>
  <c r="M62" i="1"/>
  <c r="N62" i="1"/>
  <c r="B65" i="4" l="1"/>
  <c r="C65" i="4" s="1"/>
  <c r="B65" i="6"/>
  <c r="C65" i="6" s="1"/>
  <c r="D64" i="6"/>
  <c r="D64" i="4"/>
  <c r="U65" i="4"/>
  <c r="O62" i="1"/>
  <c r="H62" i="1" s="1"/>
  <c r="F65" i="6" l="1"/>
  <c r="F65" i="4"/>
  <c r="T62" i="1"/>
  <c r="G62" i="1" s="1"/>
  <c r="E65" i="6" l="1"/>
  <c r="E65" i="4"/>
  <c r="I62" i="1"/>
  <c r="J62" i="1"/>
  <c r="P63" i="1"/>
  <c r="C63" i="1" s="1"/>
  <c r="A66" i="6" l="1"/>
  <c r="A66" i="4"/>
  <c r="D65" i="6"/>
  <c r="D65" i="4"/>
  <c r="E63" i="1"/>
  <c r="U66" i="6" s="1"/>
  <c r="M63" i="1"/>
  <c r="N63" i="1"/>
  <c r="D63" i="1"/>
  <c r="B66" i="4" l="1"/>
  <c r="C66" i="4" s="1"/>
  <c r="B66" i="6"/>
  <c r="C66" i="6" s="1"/>
  <c r="U66" i="4"/>
  <c r="O63" i="1"/>
  <c r="H63" i="1" s="1"/>
  <c r="F66" i="4" l="1"/>
  <c r="F66" i="6"/>
  <c r="T63" i="1"/>
  <c r="G63" i="1" s="1"/>
  <c r="E66" i="4" l="1"/>
  <c r="E66" i="6"/>
  <c r="I63" i="1"/>
  <c r="J63" i="1"/>
  <c r="P64" i="1"/>
  <c r="C64" i="1" s="1"/>
  <c r="A67" i="6" l="1"/>
  <c r="A67" i="4"/>
  <c r="D66" i="6"/>
  <c r="D66" i="4"/>
  <c r="M64" i="1"/>
  <c r="N64" i="1"/>
  <c r="D64" i="1"/>
  <c r="E64" i="1"/>
  <c r="U67" i="6" s="1"/>
  <c r="B67" i="4" l="1"/>
  <c r="C67" i="4" s="1"/>
  <c r="B67" i="6"/>
  <c r="C67" i="6" s="1"/>
  <c r="U67" i="4"/>
  <c r="O64" i="1"/>
  <c r="H64" i="1" s="1"/>
  <c r="F67" i="6" l="1"/>
  <c r="F67" i="4"/>
  <c r="T64" i="1"/>
  <c r="G64" i="1" s="1"/>
  <c r="E67" i="4" l="1"/>
  <c r="E67" i="6"/>
  <c r="J64" i="1"/>
  <c r="I64" i="1"/>
  <c r="P65" i="1"/>
  <c r="C65" i="1" s="1"/>
  <c r="A68" i="6" l="1"/>
  <c r="A68" i="4"/>
  <c r="D67" i="4"/>
  <c r="D67" i="6"/>
  <c r="M65" i="1"/>
  <c r="N65" i="1"/>
  <c r="D65" i="1"/>
  <c r="E65" i="1"/>
  <c r="U68" i="6" s="1"/>
  <c r="B68" i="4" l="1"/>
  <c r="C68" i="4" s="1"/>
  <c r="B68" i="6"/>
  <c r="C68" i="6" s="1"/>
  <c r="U68" i="4"/>
  <c r="O65" i="1"/>
  <c r="H65" i="1" l="1"/>
  <c r="T65" i="1"/>
  <c r="G65" i="1" s="1"/>
  <c r="E68" i="4" l="1"/>
  <c r="E68" i="6"/>
  <c r="F68" i="6"/>
  <c r="F68" i="4"/>
  <c r="I65" i="1"/>
  <c r="J65" i="1"/>
  <c r="P66" i="1"/>
  <c r="C66" i="1" s="1"/>
  <c r="A69" i="6" l="1"/>
  <c r="A69" i="4"/>
  <c r="D68" i="4"/>
  <c r="D68" i="6"/>
  <c r="M66" i="1"/>
  <c r="N66" i="1"/>
  <c r="D66" i="1"/>
  <c r="E66" i="1"/>
  <c r="U69" i="6" s="1"/>
  <c r="B69" i="4" l="1"/>
  <c r="C69" i="4" s="1"/>
  <c r="B69" i="6"/>
  <c r="C69" i="6" s="1"/>
  <c r="U69" i="4"/>
  <c r="O66" i="1"/>
  <c r="H66" i="1" l="1"/>
  <c r="T66" i="1"/>
  <c r="G66" i="1" s="1"/>
  <c r="E69" i="6" l="1"/>
  <c r="E69" i="4"/>
  <c r="F69" i="4"/>
  <c r="F69" i="6"/>
  <c r="I66" i="1"/>
  <c r="P67" i="1"/>
  <c r="C67" i="1" s="1"/>
  <c r="J66" i="1"/>
  <c r="D69" i="6" l="1"/>
  <c r="D69" i="4"/>
  <c r="A70" i="4"/>
  <c r="A70" i="6"/>
  <c r="D67" i="1"/>
  <c r="N67" i="1"/>
  <c r="M67" i="1"/>
  <c r="E67" i="1"/>
  <c r="U70" i="6" s="1"/>
  <c r="B70" i="6" l="1"/>
  <c r="C70" i="6" s="1"/>
  <c r="B70" i="4"/>
  <c r="C70" i="4" s="1"/>
  <c r="U70" i="4"/>
  <c r="O67" i="1"/>
  <c r="H67" i="1" l="1"/>
  <c r="T67" i="1"/>
  <c r="G67" i="1" s="1"/>
  <c r="E70" i="6" l="1"/>
  <c r="E70" i="4"/>
  <c r="F70" i="4"/>
  <c r="F70" i="6"/>
  <c r="J67" i="1"/>
  <c r="I67" i="1"/>
  <c r="P68" i="1"/>
  <c r="C68" i="1" s="1"/>
  <c r="D70" i="6" l="1"/>
  <c r="D70" i="4"/>
  <c r="A71" i="6"/>
  <c r="A71" i="4"/>
  <c r="M68" i="1"/>
  <c r="E68" i="1"/>
  <c r="U71" i="6" s="1"/>
  <c r="D68" i="1"/>
  <c r="N68" i="1"/>
  <c r="B71" i="4" l="1"/>
  <c r="C71" i="4" s="1"/>
  <c r="B71" i="6"/>
  <c r="C71" i="6" s="1"/>
  <c r="U71" i="4"/>
  <c r="O68" i="1"/>
  <c r="T68" i="1" l="1"/>
  <c r="G68" i="1" s="1"/>
  <c r="H68" i="1"/>
  <c r="F71" i="4" l="1"/>
  <c r="F71" i="6"/>
  <c r="E71" i="4"/>
  <c r="E71" i="6"/>
  <c r="J68" i="1"/>
  <c r="I68" i="1"/>
  <c r="P69" i="1"/>
  <c r="C69" i="1" s="1"/>
  <c r="A72" i="4" l="1"/>
  <c r="A72" i="6"/>
  <c r="D71" i="6"/>
  <c r="D71" i="4"/>
  <c r="D69" i="1"/>
  <c r="N69" i="1"/>
  <c r="M69" i="1"/>
  <c r="E69" i="1"/>
  <c r="U72" i="6" s="1"/>
  <c r="B72" i="6" l="1"/>
  <c r="C72" i="6" s="1"/>
  <c r="B72" i="4"/>
  <c r="C72" i="4" s="1"/>
  <c r="U72" i="4"/>
  <c r="O69" i="1"/>
  <c r="H69" i="1" l="1"/>
  <c r="T69" i="1"/>
  <c r="G69" i="1" s="1"/>
  <c r="E72" i="6" l="1"/>
  <c r="E72" i="4"/>
  <c r="F72" i="6"/>
  <c r="F72" i="4"/>
  <c r="I69" i="1"/>
  <c r="J69" i="1"/>
  <c r="P70" i="1"/>
  <c r="C70" i="1" s="1"/>
  <c r="D72" i="6" l="1"/>
  <c r="D72" i="4"/>
  <c r="A73" i="6"/>
  <c r="A73" i="4"/>
  <c r="N70" i="1"/>
  <c r="E70" i="1"/>
  <c r="U73" i="6" s="1"/>
  <c r="M70" i="1"/>
  <c r="D70" i="1"/>
  <c r="B73" i="6" l="1"/>
  <c r="C73" i="6" s="1"/>
  <c r="B73" i="4"/>
  <c r="C73" i="4" s="1"/>
  <c r="U73" i="4"/>
  <c r="O70" i="1"/>
  <c r="H70" i="1" l="1"/>
  <c r="T70" i="1"/>
  <c r="G70" i="1" s="1"/>
  <c r="E73" i="6" l="1"/>
  <c r="E73" i="4"/>
  <c r="F73" i="6"/>
  <c r="F73" i="4"/>
  <c r="I70" i="1"/>
  <c r="J70" i="1"/>
  <c r="P71" i="1"/>
  <c r="C71" i="1" s="1"/>
  <c r="A74" i="6" l="1"/>
  <c r="A74" i="4"/>
  <c r="D73" i="6"/>
  <c r="D73" i="4"/>
  <c r="M71" i="1"/>
  <c r="N71" i="1"/>
  <c r="E71" i="1"/>
  <c r="U74" i="6" s="1"/>
  <c r="D71" i="1"/>
  <c r="B74" i="4" l="1"/>
  <c r="C74" i="4" s="1"/>
  <c r="B74" i="6"/>
  <c r="C74" i="6" s="1"/>
  <c r="U74" i="4"/>
  <c r="O71" i="1"/>
  <c r="H71" i="1" l="1"/>
  <c r="T71" i="1"/>
  <c r="G71" i="1" s="1"/>
  <c r="E74" i="6" l="1"/>
  <c r="E74" i="4"/>
  <c r="F74" i="4"/>
  <c r="F74" i="6"/>
  <c r="I71" i="1"/>
  <c r="J71" i="1"/>
  <c r="P72" i="1"/>
  <c r="C72" i="1" s="1"/>
  <c r="D74" i="4" l="1"/>
  <c r="D74" i="6"/>
  <c r="A75" i="4"/>
  <c r="A75" i="6"/>
  <c r="E72" i="1"/>
  <c r="U75" i="6" s="1"/>
  <c r="N72" i="1"/>
  <c r="D72" i="1"/>
  <c r="M72" i="1"/>
  <c r="B75" i="4" l="1"/>
  <c r="C75" i="4" s="1"/>
  <c r="B75" i="6"/>
  <c r="C75" i="6" s="1"/>
  <c r="U75" i="4"/>
  <c r="O72" i="1"/>
  <c r="T72" i="1" l="1"/>
  <c r="G72" i="1" s="1"/>
  <c r="H72" i="1"/>
  <c r="F75" i="4" l="1"/>
  <c r="F75" i="6"/>
  <c r="E75" i="6"/>
  <c r="E75" i="4"/>
  <c r="P73" i="1"/>
  <c r="C73" i="1" s="1"/>
  <c r="I72" i="1"/>
  <c r="J72" i="1"/>
  <c r="D75" i="6" l="1"/>
  <c r="D75" i="4"/>
  <c r="A76" i="6"/>
  <c r="A76" i="4"/>
  <c r="E73" i="1"/>
  <c r="U76" i="6" s="1"/>
  <c r="N73" i="1"/>
  <c r="M73" i="1"/>
  <c r="D73" i="1"/>
  <c r="B76" i="6" l="1"/>
  <c r="C76" i="6" s="1"/>
  <c r="B76" i="4"/>
  <c r="C76" i="4" s="1"/>
  <c r="U76" i="4"/>
  <c r="O73" i="1"/>
  <c r="H73" i="1" l="1"/>
  <c r="T73" i="1"/>
  <c r="G73" i="1" s="1"/>
  <c r="E76" i="6" l="1"/>
  <c r="E76" i="4"/>
  <c r="F76" i="4"/>
  <c r="F76" i="6"/>
  <c r="I73" i="1"/>
  <c r="J73" i="1"/>
  <c r="P74" i="1"/>
  <c r="C74" i="1" s="1"/>
  <c r="A77" i="4" l="1"/>
  <c r="A77" i="6"/>
  <c r="D76" i="6"/>
  <c r="D76" i="4"/>
  <c r="N74" i="1"/>
  <c r="D74" i="1"/>
  <c r="E74" i="1"/>
  <c r="U77" i="6" s="1"/>
  <c r="M74" i="1"/>
  <c r="B77" i="6" l="1"/>
  <c r="C77" i="6" s="1"/>
  <c r="B77" i="4"/>
  <c r="C77" i="4" s="1"/>
  <c r="U77" i="4"/>
  <c r="O74" i="1"/>
  <c r="H74" i="1" l="1"/>
  <c r="T74" i="1"/>
  <c r="G74" i="1" s="1"/>
  <c r="E77" i="4" l="1"/>
  <c r="E77" i="6"/>
  <c r="F77" i="4"/>
  <c r="F77" i="6"/>
  <c r="I74" i="1"/>
  <c r="J74" i="1"/>
  <c r="P75" i="1"/>
  <c r="C75" i="1" s="1"/>
  <c r="A78" i="4" l="1"/>
  <c r="A78" i="6"/>
  <c r="D77" i="6"/>
  <c r="D77" i="4"/>
  <c r="D75" i="1"/>
  <c r="M75" i="1"/>
  <c r="E75" i="1"/>
  <c r="U78" i="6" s="1"/>
  <c r="N75" i="1"/>
  <c r="B78" i="4" l="1"/>
  <c r="C78" i="4" s="1"/>
  <c r="B78" i="6"/>
  <c r="C78" i="6" s="1"/>
  <c r="U78" i="4"/>
  <c r="O75" i="1"/>
  <c r="H75" i="1" l="1"/>
  <c r="T75" i="1"/>
  <c r="G75" i="1" s="1"/>
  <c r="E78" i="4" l="1"/>
  <c r="E78" i="6"/>
  <c r="F78" i="6"/>
  <c r="F78" i="4"/>
  <c r="P76" i="1"/>
  <c r="C76" i="1" s="1"/>
  <c r="I75" i="1"/>
  <c r="J75" i="1"/>
  <c r="A79" i="4" l="1"/>
  <c r="A79" i="6"/>
  <c r="D78" i="6"/>
  <c r="D78" i="4"/>
  <c r="E76" i="1"/>
  <c r="U79" i="6" s="1"/>
  <c r="D76" i="1"/>
  <c r="M76" i="1"/>
  <c r="N76" i="1"/>
  <c r="B79" i="4" l="1"/>
  <c r="C79" i="4" s="1"/>
  <c r="B79" i="6"/>
  <c r="C79" i="6" s="1"/>
  <c r="U79" i="4"/>
  <c r="O76" i="1"/>
  <c r="H76" i="1" l="1"/>
  <c r="T76" i="1"/>
  <c r="G76" i="1" s="1"/>
  <c r="E79" i="6" l="1"/>
  <c r="E79" i="4"/>
  <c r="F79" i="6"/>
  <c r="F79" i="4"/>
  <c r="J76" i="1"/>
  <c r="I76" i="1"/>
  <c r="P77" i="1"/>
  <c r="C77" i="1" s="1"/>
  <c r="A80" i="6" l="1"/>
  <c r="A80" i="4"/>
  <c r="D79" i="6"/>
  <c r="D79" i="4"/>
  <c r="D77" i="1"/>
  <c r="E77" i="1"/>
  <c r="U80" i="6" s="1"/>
  <c r="B80" i="6" l="1"/>
  <c r="C80" i="6" s="1"/>
  <c r="B80" i="4"/>
  <c r="C80" i="4" s="1"/>
  <c r="U80" i="4"/>
  <c r="O77" i="1"/>
  <c r="H77" i="1" l="1"/>
  <c r="T77" i="1"/>
  <c r="G77" i="1" s="1"/>
  <c r="E80" i="6" l="1"/>
  <c r="E80" i="4"/>
  <c r="F80" i="6"/>
  <c r="F80" i="4"/>
  <c r="J77" i="1"/>
  <c r="N77" i="1"/>
  <c r="M77" i="1"/>
  <c r="I77" i="1"/>
  <c r="P78" i="1"/>
  <c r="C78" i="1" s="1"/>
  <c r="A81" i="4" l="1"/>
  <c r="A81" i="6"/>
  <c r="D80" i="6"/>
  <c r="D80" i="4"/>
  <c r="N78" i="1"/>
  <c r="M78" i="1"/>
  <c r="E78" i="1"/>
  <c r="U81" i="6" s="1"/>
  <c r="D78" i="1"/>
  <c r="B81" i="4" l="1"/>
  <c r="C81" i="4" s="1"/>
  <c r="B81" i="6"/>
  <c r="C81" i="6" s="1"/>
  <c r="R81" i="4"/>
  <c r="R130" i="4" s="1"/>
  <c r="C18" i="3" s="1"/>
  <c r="R81" i="6"/>
  <c r="R130" i="6" s="1"/>
  <c r="F18" i="3" s="1"/>
  <c r="U81" i="4"/>
  <c r="O78" i="1"/>
  <c r="H78" i="1" l="1"/>
  <c r="T78" i="1"/>
  <c r="G78" i="1" s="1"/>
  <c r="E81" i="6" l="1"/>
  <c r="E81" i="4"/>
  <c r="F81" i="6"/>
  <c r="S81" i="6" s="1"/>
  <c r="S130" i="6" s="1"/>
  <c r="F21" i="3" s="1"/>
  <c r="F20" i="3" s="1"/>
  <c r="F81" i="4"/>
  <c r="S81" i="4" s="1"/>
  <c r="S130" i="4" s="1"/>
  <c r="C21" i="3" s="1"/>
  <c r="C20" i="3" s="1"/>
  <c r="P79" i="1"/>
  <c r="C79" i="1" s="1"/>
  <c r="I78" i="1"/>
  <c r="J78" i="1"/>
  <c r="D81" i="6" l="1"/>
  <c r="D81" i="4"/>
  <c r="A82" i="6"/>
  <c r="A82" i="4"/>
  <c r="M79" i="1"/>
  <c r="E79" i="1"/>
  <c r="U82" i="6" s="1"/>
  <c r="D79" i="1"/>
  <c r="N79" i="1"/>
  <c r="B82" i="6" l="1"/>
  <c r="C82" i="6" s="1"/>
  <c r="B82" i="4"/>
  <c r="C82" i="4" s="1"/>
  <c r="U82" i="4"/>
  <c r="O79" i="1"/>
  <c r="T79" i="1" l="1"/>
  <c r="G79" i="1" s="1"/>
  <c r="H79" i="1"/>
  <c r="F82" i="4" l="1"/>
  <c r="F82" i="6"/>
  <c r="E82" i="4"/>
  <c r="E82" i="6"/>
  <c r="J79" i="1"/>
  <c r="I79" i="1"/>
  <c r="P80" i="1"/>
  <c r="C80" i="1" s="1"/>
  <c r="D82" i="6" l="1"/>
  <c r="D82" i="4"/>
  <c r="A83" i="6"/>
  <c r="A83" i="4"/>
  <c r="M80" i="1"/>
  <c r="E80" i="1"/>
  <c r="U83" i="6" s="1"/>
  <c r="N80" i="1"/>
  <c r="D80" i="1"/>
  <c r="B83" i="6" l="1"/>
  <c r="C83" i="6" s="1"/>
  <c r="B83" i="4"/>
  <c r="C83" i="4" s="1"/>
  <c r="U83" i="4"/>
  <c r="O80" i="1"/>
  <c r="H80" i="1" l="1"/>
  <c r="T80" i="1"/>
  <c r="G80" i="1" s="1"/>
  <c r="I80" i="1" l="1"/>
  <c r="E83" i="4"/>
  <c r="E83" i="6"/>
  <c r="F83" i="6"/>
  <c r="F83" i="4"/>
  <c r="J80" i="1"/>
  <c r="P81" i="1"/>
  <c r="C81" i="1" s="1"/>
  <c r="A84" i="6" l="1"/>
  <c r="A84" i="4"/>
  <c r="D83" i="4"/>
  <c r="D83" i="6"/>
  <c r="M81" i="1"/>
  <c r="E81" i="1"/>
  <c r="U84" i="6" s="1"/>
  <c r="N81" i="1"/>
  <c r="D81" i="1"/>
  <c r="B84" i="6" l="1"/>
  <c r="C84" i="6" s="1"/>
  <c r="B84" i="4"/>
  <c r="C84" i="4" s="1"/>
  <c r="U84" i="4"/>
  <c r="O81" i="1"/>
  <c r="H81" i="1" l="1"/>
  <c r="T81" i="1"/>
  <c r="G81" i="1" s="1"/>
  <c r="E84" i="4" l="1"/>
  <c r="E84" i="6"/>
  <c r="F84" i="4"/>
  <c r="F84" i="6"/>
  <c r="P82" i="1"/>
  <c r="C82" i="1" s="1"/>
  <c r="J81" i="1"/>
  <c r="I81" i="1"/>
  <c r="A85" i="6" l="1"/>
  <c r="A85" i="4"/>
  <c r="D84" i="4"/>
  <c r="D84" i="6"/>
  <c r="M82" i="1"/>
  <c r="D82" i="1"/>
  <c r="E82" i="1"/>
  <c r="U85" i="6" s="1"/>
  <c r="N82" i="1"/>
  <c r="B85" i="6" l="1"/>
  <c r="C85" i="6" s="1"/>
  <c r="B85" i="4"/>
  <c r="C85" i="4" s="1"/>
  <c r="U85" i="4"/>
  <c r="O82" i="1"/>
  <c r="H82" i="1" l="1"/>
  <c r="T82" i="1"/>
  <c r="G82" i="1" s="1"/>
  <c r="I82" i="1" l="1"/>
  <c r="E85" i="4"/>
  <c r="E85" i="6"/>
  <c r="F85" i="4"/>
  <c r="F85" i="6"/>
  <c r="J82" i="1"/>
  <c r="P83" i="1"/>
  <c r="C83" i="1" s="1"/>
  <c r="A86" i="4" l="1"/>
  <c r="A86" i="6"/>
  <c r="D85" i="6"/>
  <c r="D85" i="4"/>
  <c r="D83" i="1"/>
  <c r="E83" i="1"/>
  <c r="U86" i="6" s="1"/>
  <c r="N83" i="1"/>
  <c r="M83" i="1"/>
  <c r="B86" i="4" l="1"/>
  <c r="C86" i="4" s="1"/>
  <c r="B86" i="6"/>
  <c r="C86" i="6" s="1"/>
  <c r="U86" i="4"/>
  <c r="O83" i="1"/>
  <c r="T83" i="1" l="1"/>
  <c r="G83" i="1" s="1"/>
  <c r="H83" i="1"/>
  <c r="F86" i="6" l="1"/>
  <c r="F86" i="4"/>
  <c r="E86" i="6"/>
  <c r="E86" i="4"/>
  <c r="J83" i="1"/>
  <c r="I83" i="1"/>
  <c r="P84" i="1"/>
  <c r="C84" i="1" s="1"/>
  <c r="A87" i="6" l="1"/>
  <c r="A87" i="4"/>
  <c r="D86" i="4"/>
  <c r="D86" i="6"/>
  <c r="D84" i="1"/>
  <c r="M84" i="1"/>
  <c r="E84" i="1"/>
  <c r="U87" i="6" s="1"/>
  <c r="N84" i="1"/>
  <c r="B87" i="6" l="1"/>
  <c r="C87" i="6" s="1"/>
  <c r="B87" i="4"/>
  <c r="C87" i="4" s="1"/>
  <c r="U87" i="4"/>
  <c r="O84" i="1"/>
  <c r="H84" i="1" l="1"/>
  <c r="T84" i="1"/>
  <c r="G84" i="1" s="1"/>
  <c r="I84" i="1" l="1"/>
  <c r="E87" i="4"/>
  <c r="E87" i="6"/>
  <c r="F87" i="6"/>
  <c r="F87" i="4"/>
  <c r="J84" i="1"/>
  <c r="P85" i="1"/>
  <c r="C85" i="1" s="1"/>
  <c r="A88" i="6" l="1"/>
  <c r="A88" i="4"/>
  <c r="D87" i="6"/>
  <c r="D87" i="4"/>
  <c r="N85" i="1"/>
  <c r="E85" i="1"/>
  <c r="U88" i="6" s="1"/>
  <c r="D85" i="1"/>
  <c r="M85" i="1"/>
  <c r="B88" i="4" l="1"/>
  <c r="C88" i="4" s="1"/>
  <c r="B88" i="6"/>
  <c r="C88" i="6" s="1"/>
  <c r="U88" i="4"/>
  <c r="O85" i="1"/>
  <c r="T85" i="1" l="1"/>
  <c r="G85" i="1" s="1"/>
  <c r="H85" i="1"/>
  <c r="F88" i="6" l="1"/>
  <c r="F88" i="4"/>
  <c r="E88" i="4"/>
  <c r="E88" i="6"/>
  <c r="I85" i="1"/>
  <c r="J85" i="1"/>
  <c r="P86" i="1"/>
  <c r="C86" i="1" s="1"/>
  <c r="D88" i="6" l="1"/>
  <c r="D88" i="4"/>
  <c r="A89" i="4"/>
  <c r="A89" i="6"/>
  <c r="M86" i="1"/>
  <c r="D86" i="1"/>
  <c r="N86" i="1"/>
  <c r="E86" i="1"/>
  <c r="U89" i="6" s="1"/>
  <c r="B89" i="6" l="1"/>
  <c r="C89" i="6" s="1"/>
  <c r="B89" i="4"/>
  <c r="C89" i="4" s="1"/>
  <c r="U89" i="4"/>
  <c r="O86" i="1"/>
  <c r="H86" i="1" l="1"/>
  <c r="T86" i="1"/>
  <c r="G86" i="1" s="1"/>
  <c r="I86" i="1" l="1"/>
  <c r="E89" i="4"/>
  <c r="E89" i="6"/>
  <c r="F89" i="4"/>
  <c r="F89" i="6"/>
  <c r="P87" i="1"/>
  <c r="C87" i="1" s="1"/>
  <c r="J86" i="1"/>
  <c r="A90" i="6" l="1"/>
  <c r="A90" i="4"/>
  <c r="D89" i="6"/>
  <c r="D89" i="4"/>
  <c r="E87" i="1"/>
  <c r="U90" i="6" s="1"/>
  <c r="D87" i="1"/>
  <c r="M87" i="1"/>
  <c r="N87" i="1"/>
  <c r="B90" i="4" l="1"/>
  <c r="C90" i="4" s="1"/>
  <c r="B90" i="6"/>
  <c r="C90" i="6" s="1"/>
  <c r="U90" i="4"/>
  <c r="O87" i="1"/>
  <c r="H87" i="1" l="1"/>
  <c r="T87" i="1"/>
  <c r="G87" i="1" s="1"/>
  <c r="J87" i="1" l="1"/>
  <c r="E90" i="6"/>
  <c r="E90" i="4"/>
  <c r="F90" i="6"/>
  <c r="F90" i="4"/>
  <c r="I87" i="1"/>
  <c r="P88" i="1"/>
  <c r="C88" i="1" s="1"/>
  <c r="A91" i="6" l="1"/>
  <c r="A91" i="4"/>
  <c r="D90" i="6"/>
  <c r="D90" i="4"/>
  <c r="D88" i="1"/>
  <c r="N88" i="1"/>
  <c r="M88" i="1"/>
  <c r="E88" i="1"/>
  <c r="U91" i="6" s="1"/>
  <c r="B91" i="6" l="1"/>
  <c r="C91" i="6" s="1"/>
  <c r="B91" i="4"/>
  <c r="C91" i="4" s="1"/>
  <c r="U91" i="4"/>
  <c r="O88" i="1"/>
  <c r="H88" i="1" l="1"/>
  <c r="T88" i="1"/>
  <c r="G88" i="1" s="1"/>
  <c r="I88" i="1" l="1"/>
  <c r="E91" i="6"/>
  <c r="E91" i="4"/>
  <c r="F91" i="6"/>
  <c r="F91" i="4"/>
  <c r="P89" i="1"/>
  <c r="C89" i="1" s="1"/>
  <c r="J88" i="1"/>
  <c r="A92" i="4" l="1"/>
  <c r="A92" i="6"/>
  <c r="D91" i="4"/>
  <c r="D91" i="6"/>
  <c r="D89" i="1"/>
  <c r="E89" i="1"/>
  <c r="U92" i="6" s="1"/>
  <c r="M89" i="1"/>
  <c r="N89" i="1"/>
  <c r="B92" i="6" l="1"/>
  <c r="C92" i="6" s="1"/>
  <c r="B92" i="4"/>
  <c r="C92" i="4" s="1"/>
  <c r="U92" i="4"/>
  <c r="O89" i="1"/>
  <c r="T89" i="1" l="1"/>
  <c r="G89" i="1" s="1"/>
  <c r="H89" i="1"/>
  <c r="F92" i="6" l="1"/>
  <c r="F92" i="4"/>
  <c r="E92" i="6"/>
  <c r="E92" i="4"/>
  <c r="J89" i="1"/>
  <c r="P90" i="1"/>
  <c r="C90" i="1" s="1"/>
  <c r="I89" i="1"/>
  <c r="D92" i="4" l="1"/>
  <c r="D92" i="6"/>
  <c r="A93" i="6"/>
  <c r="A93" i="4"/>
  <c r="E90" i="1"/>
  <c r="U93" i="6" s="1"/>
  <c r="M90" i="1"/>
  <c r="N90" i="1"/>
  <c r="D90" i="1"/>
  <c r="B93" i="6" l="1"/>
  <c r="C93" i="6" s="1"/>
  <c r="B93" i="4"/>
  <c r="C93" i="4" s="1"/>
  <c r="U93" i="4"/>
  <c r="O90" i="1"/>
  <c r="T90" i="1" l="1"/>
  <c r="G90" i="1" s="1"/>
  <c r="H90" i="1"/>
  <c r="F93" i="6" l="1"/>
  <c r="F93" i="4"/>
  <c r="E93" i="6"/>
  <c r="E93" i="4"/>
  <c r="J90" i="1"/>
  <c r="I90" i="1"/>
  <c r="P91" i="1"/>
  <c r="C91" i="1" s="1"/>
  <c r="D93" i="4" l="1"/>
  <c r="D93" i="6"/>
  <c r="A94" i="6"/>
  <c r="A94" i="4"/>
  <c r="M91" i="1"/>
  <c r="E91" i="1"/>
  <c r="U94" i="6" s="1"/>
  <c r="N91" i="1"/>
  <c r="D91" i="1"/>
  <c r="B94" i="4" l="1"/>
  <c r="C94" i="4" s="1"/>
  <c r="B94" i="6"/>
  <c r="C94" i="6" s="1"/>
  <c r="U94" i="4"/>
  <c r="O91" i="1"/>
  <c r="T91" i="1" l="1"/>
  <c r="G91" i="1" s="1"/>
  <c r="H91" i="1"/>
  <c r="F94" i="6" l="1"/>
  <c r="F94" i="4"/>
  <c r="E94" i="6"/>
  <c r="E94" i="4"/>
  <c r="J91" i="1"/>
  <c r="I91" i="1"/>
  <c r="P92" i="1"/>
  <c r="C92" i="1" s="1"/>
  <c r="A95" i="4" l="1"/>
  <c r="A95" i="6"/>
  <c r="D94" i="6"/>
  <c r="D94" i="4"/>
  <c r="D92" i="1"/>
  <c r="E92" i="1"/>
  <c r="U95" i="6" s="1"/>
  <c r="M92" i="1"/>
  <c r="N92" i="1"/>
  <c r="B95" i="6" l="1"/>
  <c r="C95" i="6" s="1"/>
  <c r="B95" i="4"/>
  <c r="C95" i="4" s="1"/>
  <c r="U95" i="4"/>
  <c r="O92" i="1"/>
  <c r="H92" i="1" l="1"/>
  <c r="T92" i="1"/>
  <c r="G92" i="1" s="1"/>
  <c r="I92" i="1" l="1"/>
  <c r="E95" i="4"/>
  <c r="E95" i="6"/>
  <c r="F95" i="6"/>
  <c r="F95" i="4"/>
  <c r="J92" i="1"/>
  <c r="P93" i="1"/>
  <c r="C93" i="1" s="1"/>
  <c r="A96" i="6" l="1"/>
  <c r="A96" i="4"/>
  <c r="D95" i="4"/>
  <c r="D95" i="6"/>
  <c r="M93" i="1"/>
  <c r="D93" i="1"/>
  <c r="E93" i="1"/>
  <c r="U96" i="6" s="1"/>
  <c r="N93" i="1"/>
  <c r="B96" i="4" l="1"/>
  <c r="C96" i="4" s="1"/>
  <c r="B96" i="6"/>
  <c r="C96" i="6" s="1"/>
  <c r="U96" i="4"/>
  <c r="O93" i="1"/>
  <c r="H93" i="1" l="1"/>
  <c r="T93" i="1"/>
  <c r="G93" i="1" s="1"/>
  <c r="E96" i="4" l="1"/>
  <c r="E96" i="6"/>
  <c r="F96" i="6"/>
  <c r="F96" i="4"/>
  <c r="J93" i="1"/>
  <c r="P94" i="1"/>
  <c r="C94" i="1" s="1"/>
  <c r="I93" i="1"/>
  <c r="A97" i="6" l="1"/>
  <c r="A97" i="4"/>
  <c r="D96" i="6"/>
  <c r="D96" i="4"/>
  <c r="E94" i="1"/>
  <c r="U97" i="6" s="1"/>
  <c r="M94" i="1"/>
  <c r="N94" i="1"/>
  <c r="D94" i="1"/>
  <c r="B97" i="6" l="1"/>
  <c r="C97" i="6" s="1"/>
  <c r="B97" i="4"/>
  <c r="C97" i="4" s="1"/>
  <c r="U97" i="4"/>
  <c r="O94" i="1"/>
  <c r="T94" i="1" l="1"/>
  <c r="G94" i="1" s="1"/>
  <c r="H94" i="1"/>
  <c r="F97" i="6" l="1"/>
  <c r="F97" i="4"/>
  <c r="E97" i="4"/>
  <c r="E97" i="6"/>
  <c r="I94" i="1"/>
  <c r="J94" i="1"/>
  <c r="P95" i="1"/>
  <c r="C95" i="1" s="1"/>
  <c r="D97" i="6" l="1"/>
  <c r="D97" i="4"/>
  <c r="A98" i="6"/>
  <c r="A98" i="4"/>
  <c r="D95" i="1"/>
  <c r="M95" i="1"/>
  <c r="N95" i="1"/>
  <c r="E95" i="1"/>
  <c r="U98" i="6" s="1"/>
  <c r="B98" i="6" l="1"/>
  <c r="C98" i="6" s="1"/>
  <c r="B98" i="4"/>
  <c r="C98" i="4" s="1"/>
  <c r="U98" i="4"/>
  <c r="O95" i="1"/>
  <c r="T95" i="1" l="1"/>
  <c r="G95" i="1" s="1"/>
  <c r="H95" i="1"/>
  <c r="F98" i="6" l="1"/>
  <c r="F98" i="4"/>
  <c r="E98" i="4"/>
  <c r="E98" i="6"/>
  <c r="J95" i="1"/>
  <c r="I95" i="1"/>
  <c r="P96" i="1"/>
  <c r="C96" i="1" s="1"/>
  <c r="A99" i="6" l="1"/>
  <c r="A99" i="4"/>
  <c r="D98" i="4"/>
  <c r="D98" i="6"/>
  <c r="E96" i="1"/>
  <c r="U99" i="6" s="1"/>
  <c r="D96" i="1"/>
  <c r="N96" i="1"/>
  <c r="M96" i="1"/>
  <c r="B99" i="6" l="1"/>
  <c r="C99" i="6" s="1"/>
  <c r="B99" i="4"/>
  <c r="C99" i="4" s="1"/>
  <c r="U99" i="4"/>
  <c r="O96" i="1"/>
  <c r="T96" i="1" l="1"/>
  <c r="G96" i="1" s="1"/>
  <c r="H96" i="1"/>
  <c r="F99" i="6" l="1"/>
  <c r="F99" i="4"/>
  <c r="E99" i="4"/>
  <c r="E99" i="6"/>
  <c r="J96" i="1"/>
  <c r="I96" i="1"/>
  <c r="P97" i="1"/>
  <c r="C97" i="1" s="1"/>
  <c r="D99" i="6" l="1"/>
  <c r="D99" i="4"/>
  <c r="A100" i="4"/>
  <c r="A100" i="6"/>
  <c r="E97" i="1"/>
  <c r="U100" i="6" s="1"/>
  <c r="N97" i="1"/>
  <c r="M97" i="1"/>
  <c r="D97" i="1"/>
  <c r="B100" i="4" l="1"/>
  <c r="C100" i="4" s="1"/>
  <c r="B100" i="6"/>
  <c r="C100" i="6" s="1"/>
  <c r="U100" i="4"/>
  <c r="O97" i="1"/>
  <c r="H97" i="1" l="1"/>
  <c r="T97" i="1"/>
  <c r="G97" i="1" s="1"/>
  <c r="E100" i="6" l="1"/>
  <c r="E100" i="4"/>
  <c r="F100" i="4"/>
  <c r="F100" i="6"/>
  <c r="I97" i="1"/>
  <c r="J97" i="1"/>
  <c r="P98" i="1"/>
  <c r="C98" i="1" s="1"/>
  <c r="A101" i="6" l="1"/>
  <c r="A101" i="4"/>
  <c r="D100" i="4"/>
  <c r="D100" i="6"/>
  <c r="N98" i="1"/>
  <c r="E98" i="1"/>
  <c r="U101" i="6" s="1"/>
  <c r="M98" i="1"/>
  <c r="D98" i="1"/>
  <c r="B101" i="6" l="1"/>
  <c r="C101" i="6" s="1"/>
  <c r="B101" i="4"/>
  <c r="C101" i="4" s="1"/>
  <c r="U101" i="4"/>
  <c r="O98" i="1"/>
  <c r="H98" i="1" l="1"/>
  <c r="T98" i="1"/>
  <c r="G98" i="1" s="1"/>
  <c r="E101" i="6" l="1"/>
  <c r="E101" i="4"/>
  <c r="F101" i="6"/>
  <c r="F101" i="4"/>
  <c r="J98" i="1"/>
  <c r="I98" i="1"/>
  <c r="P99" i="1"/>
  <c r="C99" i="1" s="1"/>
  <c r="D101" i="4" l="1"/>
  <c r="D101" i="6"/>
  <c r="A102" i="6"/>
  <c r="A102" i="4"/>
  <c r="E99" i="1"/>
  <c r="U102" i="6" s="1"/>
  <c r="N99" i="1"/>
  <c r="D99" i="1"/>
  <c r="M99" i="1"/>
  <c r="B102" i="4" l="1"/>
  <c r="C102" i="4" s="1"/>
  <c r="B102" i="6"/>
  <c r="C102" i="6" s="1"/>
  <c r="U102" i="4"/>
  <c r="O99" i="1"/>
  <c r="H99" i="1" l="1"/>
  <c r="T99" i="1"/>
  <c r="G99" i="1" s="1"/>
  <c r="E102" i="6" l="1"/>
  <c r="E102" i="4"/>
  <c r="F102" i="6"/>
  <c r="F102" i="4"/>
  <c r="J99" i="1"/>
  <c r="I99" i="1"/>
  <c r="P100" i="1"/>
  <c r="C100" i="1" s="1"/>
  <c r="A103" i="6" l="1"/>
  <c r="A103" i="4"/>
  <c r="D102" i="6"/>
  <c r="D102" i="4"/>
  <c r="D100" i="1"/>
  <c r="M100" i="1"/>
  <c r="E100" i="1"/>
  <c r="U103" i="6" s="1"/>
  <c r="N100" i="1"/>
  <c r="B103" i="6" l="1"/>
  <c r="C103" i="6" s="1"/>
  <c r="B103" i="4"/>
  <c r="C103" i="4" s="1"/>
  <c r="U103" i="4"/>
  <c r="O100" i="1"/>
  <c r="H100" i="1" l="1"/>
  <c r="T100" i="1"/>
  <c r="G100" i="1" s="1"/>
  <c r="J100" i="1" l="1"/>
  <c r="E103" i="6"/>
  <c r="E103" i="4"/>
  <c r="F103" i="4"/>
  <c r="F103" i="6"/>
  <c r="P101" i="1"/>
  <c r="C101" i="1" s="1"/>
  <c r="I100" i="1"/>
  <c r="D103" i="6" l="1"/>
  <c r="D103" i="4"/>
  <c r="A104" i="6"/>
  <c r="A104" i="4"/>
  <c r="E101" i="1"/>
  <c r="U104" i="6" s="1"/>
  <c r="N101" i="1"/>
  <c r="D101" i="1"/>
  <c r="M101" i="1"/>
  <c r="B104" i="6" l="1"/>
  <c r="C104" i="6" s="1"/>
  <c r="B104" i="4"/>
  <c r="C104" i="4" s="1"/>
  <c r="U104" i="4"/>
  <c r="O101" i="1"/>
  <c r="H101" i="1" l="1"/>
  <c r="T101" i="1"/>
  <c r="G101" i="1" s="1"/>
  <c r="E104" i="6" l="1"/>
  <c r="E104" i="4"/>
  <c r="F104" i="6"/>
  <c r="F104" i="4"/>
  <c r="P102" i="1"/>
  <c r="C102" i="1" s="1"/>
  <c r="I101" i="1"/>
  <c r="J101" i="1"/>
  <c r="D104" i="6" l="1"/>
  <c r="D104" i="4"/>
  <c r="A105" i="4"/>
  <c r="A105" i="6"/>
  <c r="D102" i="1"/>
  <c r="E102" i="1"/>
  <c r="U105" i="6" s="1"/>
  <c r="M102" i="1"/>
  <c r="N102" i="1"/>
  <c r="B105" i="6" l="1"/>
  <c r="C105" i="6" s="1"/>
  <c r="B105" i="4"/>
  <c r="C105" i="4" s="1"/>
  <c r="U105" i="4"/>
  <c r="O102" i="1"/>
  <c r="T102" i="1" l="1"/>
  <c r="G102" i="1" s="1"/>
  <c r="H102" i="1"/>
  <c r="F105" i="4" l="1"/>
  <c r="F105" i="6"/>
  <c r="E105" i="6"/>
  <c r="E105" i="4"/>
  <c r="J102" i="1"/>
  <c r="P103" i="1"/>
  <c r="C103" i="1" s="1"/>
  <c r="I102" i="1"/>
  <c r="D105" i="4" l="1"/>
  <c r="D105" i="6"/>
  <c r="A106" i="4"/>
  <c r="A106" i="6"/>
  <c r="N103" i="1"/>
  <c r="M103" i="1"/>
  <c r="D103" i="1"/>
  <c r="E103" i="1"/>
  <c r="U106" i="6" s="1"/>
  <c r="B106" i="4" l="1"/>
  <c r="C106" i="4" s="1"/>
  <c r="B106" i="6"/>
  <c r="C106" i="6" s="1"/>
  <c r="U106" i="4"/>
  <c r="O103" i="1"/>
  <c r="H103" i="1" l="1"/>
  <c r="T103" i="1"/>
  <c r="G103" i="1" s="1"/>
  <c r="E106" i="4" l="1"/>
  <c r="E106" i="6"/>
  <c r="F106" i="4"/>
  <c r="F106" i="6"/>
  <c r="P104" i="1"/>
  <c r="C104" i="1" s="1"/>
  <c r="I103" i="1"/>
  <c r="J103" i="1"/>
  <c r="D106" i="6" l="1"/>
  <c r="D106" i="4"/>
  <c r="A107" i="6"/>
  <c r="A107" i="4"/>
  <c r="M104" i="1"/>
  <c r="N104" i="1"/>
  <c r="D104" i="1"/>
  <c r="E104" i="1"/>
  <c r="U107" i="6" s="1"/>
  <c r="B107" i="4" l="1"/>
  <c r="C107" i="4" s="1"/>
  <c r="B107" i="6"/>
  <c r="C107" i="6" s="1"/>
  <c r="U107" i="4"/>
  <c r="O104" i="1"/>
  <c r="T104" i="1" l="1"/>
  <c r="G104" i="1" s="1"/>
  <c r="H104" i="1"/>
  <c r="F107" i="6" l="1"/>
  <c r="F107" i="4"/>
  <c r="E107" i="6"/>
  <c r="E107" i="4"/>
  <c r="I104" i="1"/>
  <c r="J104" i="1"/>
  <c r="P105" i="1"/>
  <c r="C105" i="1" s="1"/>
  <c r="D107" i="6" l="1"/>
  <c r="D107" i="4"/>
  <c r="A108" i="6"/>
  <c r="A108" i="4"/>
  <c r="M105" i="1"/>
  <c r="N105" i="1"/>
  <c r="E105" i="1"/>
  <c r="U108" i="6" s="1"/>
  <c r="D105" i="1"/>
  <c r="B108" i="6" l="1"/>
  <c r="C108" i="6" s="1"/>
  <c r="B108" i="4"/>
  <c r="C108" i="4" s="1"/>
  <c r="U108" i="4"/>
  <c r="O105" i="1"/>
  <c r="T105" i="1" l="1"/>
  <c r="G105" i="1" s="1"/>
  <c r="H105" i="1"/>
  <c r="F108" i="4" l="1"/>
  <c r="F108" i="6"/>
  <c r="E108" i="6"/>
  <c r="E108" i="4"/>
  <c r="J105" i="1"/>
  <c r="I105" i="1"/>
  <c r="P106" i="1"/>
  <c r="C106" i="1" s="1"/>
  <c r="A109" i="4" l="1"/>
  <c r="A109" i="6"/>
  <c r="D108" i="4"/>
  <c r="D108" i="6"/>
  <c r="D106" i="1"/>
  <c r="N106" i="1"/>
  <c r="E106" i="1"/>
  <c r="U109" i="6" s="1"/>
  <c r="M106" i="1"/>
  <c r="B109" i="6" l="1"/>
  <c r="C109" i="6" s="1"/>
  <c r="B109" i="4"/>
  <c r="C109" i="4" s="1"/>
  <c r="U109" i="4"/>
  <c r="O106" i="1"/>
  <c r="T106" i="1" l="1"/>
  <c r="G106" i="1" s="1"/>
  <c r="H106" i="1"/>
  <c r="F109" i="4" l="1"/>
  <c r="F109" i="6"/>
  <c r="E109" i="6"/>
  <c r="E109" i="4"/>
  <c r="J106" i="1"/>
  <c r="I106" i="1"/>
  <c r="P107" i="1"/>
  <c r="C107" i="1" s="1"/>
  <c r="D109" i="6" l="1"/>
  <c r="D109" i="4"/>
  <c r="A110" i="6"/>
  <c r="A110" i="4"/>
  <c r="N107" i="1"/>
  <c r="E107" i="1"/>
  <c r="U110" i="6" s="1"/>
  <c r="D107" i="1"/>
  <c r="M107" i="1"/>
  <c r="B110" i="4" l="1"/>
  <c r="C110" i="4" s="1"/>
  <c r="B110" i="6"/>
  <c r="C110" i="6" s="1"/>
  <c r="U110" i="4"/>
  <c r="O107" i="1"/>
  <c r="T107" i="1" l="1"/>
  <c r="G107" i="1" s="1"/>
  <c r="H107" i="1"/>
  <c r="F110" i="6" l="1"/>
  <c r="F110" i="4"/>
  <c r="E110" i="6"/>
  <c r="E110" i="4"/>
  <c r="J107" i="1"/>
  <c r="I107" i="1"/>
  <c r="P108" i="1"/>
  <c r="C108" i="1" s="1"/>
  <c r="A111" i="4" l="1"/>
  <c r="A111" i="6"/>
  <c r="D110" i="6"/>
  <c r="D110" i="4"/>
  <c r="E108" i="1"/>
  <c r="U111" i="6" s="1"/>
  <c r="D108" i="1"/>
  <c r="N108" i="1"/>
  <c r="M108" i="1"/>
  <c r="B111" i="6" l="1"/>
  <c r="C111" i="6" s="1"/>
  <c r="B111" i="4"/>
  <c r="C111" i="4" s="1"/>
  <c r="U111" i="4"/>
  <c r="O108" i="1"/>
  <c r="T108" i="1" l="1"/>
  <c r="G108" i="1" s="1"/>
  <c r="H108" i="1"/>
  <c r="F111" i="6" l="1"/>
  <c r="F111" i="4"/>
  <c r="E111" i="4"/>
  <c r="E111" i="6"/>
  <c r="P109" i="1"/>
  <c r="C109" i="1" s="1"/>
  <c r="I108" i="1"/>
  <c r="J108" i="1"/>
  <c r="D111" i="6" l="1"/>
  <c r="D111" i="4"/>
  <c r="A112" i="6"/>
  <c r="A112" i="4"/>
  <c r="N109" i="1"/>
  <c r="D109" i="1"/>
  <c r="E109" i="1"/>
  <c r="U112" i="6" s="1"/>
  <c r="M109" i="1"/>
  <c r="B112" i="6" l="1"/>
  <c r="C112" i="6" s="1"/>
  <c r="B112" i="4"/>
  <c r="C112" i="4" s="1"/>
  <c r="U112" i="4"/>
  <c r="O109" i="1"/>
  <c r="H109" i="1" l="1"/>
  <c r="T109" i="1"/>
  <c r="G109" i="1" s="1"/>
  <c r="E112" i="6" l="1"/>
  <c r="E112" i="4"/>
  <c r="F112" i="6"/>
  <c r="F112" i="4"/>
  <c r="P110" i="1"/>
  <c r="C110" i="1" s="1"/>
  <c r="J109" i="1"/>
  <c r="I109" i="1"/>
  <c r="D112" i="4" l="1"/>
  <c r="D112" i="6"/>
  <c r="A113" i="6"/>
  <c r="A113" i="4"/>
  <c r="N110" i="1"/>
  <c r="D110" i="1"/>
  <c r="M110" i="1"/>
  <c r="E110" i="1"/>
  <c r="U113" i="6" s="1"/>
  <c r="B113" i="6" l="1"/>
  <c r="C113" i="6" s="1"/>
  <c r="B113" i="4"/>
  <c r="C113" i="4" s="1"/>
  <c r="U113" i="4"/>
  <c r="O110" i="1"/>
  <c r="T110" i="1" l="1"/>
  <c r="G110" i="1" s="1"/>
  <c r="H110" i="1"/>
  <c r="F113" i="6" l="1"/>
  <c r="F113" i="4"/>
  <c r="E113" i="4"/>
  <c r="E113" i="6"/>
  <c r="J110" i="1"/>
  <c r="I110" i="1"/>
  <c r="P111" i="1"/>
  <c r="C111" i="1" s="1"/>
  <c r="D113" i="6" l="1"/>
  <c r="D113" i="4"/>
  <c r="A114" i="4"/>
  <c r="A114" i="6"/>
  <c r="N111" i="1"/>
  <c r="E111" i="1"/>
  <c r="U114" i="6" s="1"/>
  <c r="M111" i="1"/>
  <c r="D111" i="1"/>
  <c r="B114" i="4" l="1"/>
  <c r="C114" i="4" s="1"/>
  <c r="B114" i="6"/>
  <c r="C114" i="6" s="1"/>
  <c r="U114" i="4"/>
  <c r="O111" i="1"/>
  <c r="H111" i="1" l="1"/>
  <c r="T111" i="1"/>
  <c r="G111" i="1" s="1"/>
  <c r="E114" i="4" l="1"/>
  <c r="E114" i="6"/>
  <c r="F114" i="6"/>
  <c r="F114" i="4"/>
  <c r="J111" i="1"/>
  <c r="I111" i="1"/>
  <c r="P112" i="1"/>
  <c r="C112" i="1" s="1"/>
  <c r="A115" i="6" l="1"/>
  <c r="A115" i="4"/>
  <c r="D114" i="6"/>
  <c r="D114" i="4"/>
  <c r="M112" i="1"/>
  <c r="E112" i="1"/>
  <c r="U115" i="6" s="1"/>
  <c r="D112" i="1"/>
  <c r="N112" i="1"/>
  <c r="B115" i="4" l="1"/>
  <c r="C115" i="4" s="1"/>
  <c r="B115" i="6"/>
  <c r="C115" i="6" s="1"/>
  <c r="U115" i="4"/>
  <c r="O112" i="1"/>
  <c r="T112" i="1" l="1"/>
  <c r="G112" i="1" s="1"/>
  <c r="H112" i="1"/>
  <c r="F115" i="6" l="1"/>
  <c r="F115" i="4"/>
  <c r="E115" i="6"/>
  <c r="E115" i="4"/>
  <c r="P113" i="1"/>
  <c r="C113" i="1" s="1"/>
  <c r="J112" i="1"/>
  <c r="I112" i="1"/>
  <c r="D115" i="4" l="1"/>
  <c r="D115" i="6"/>
  <c r="A116" i="6"/>
  <c r="A116" i="4"/>
  <c r="D113" i="1"/>
  <c r="M113" i="1"/>
  <c r="E113" i="1"/>
  <c r="U116" i="6" s="1"/>
  <c r="N113" i="1"/>
  <c r="B116" i="6" l="1"/>
  <c r="C116" i="6" s="1"/>
  <c r="B116" i="4"/>
  <c r="C116" i="4" s="1"/>
  <c r="U116" i="4"/>
  <c r="O113" i="1"/>
  <c r="T113" i="1" l="1"/>
  <c r="G113" i="1" s="1"/>
  <c r="H113" i="1"/>
  <c r="F116" i="4" l="1"/>
  <c r="F116" i="6"/>
  <c r="E116" i="4"/>
  <c r="E116" i="6"/>
  <c r="I113" i="1"/>
  <c r="P114" i="1"/>
  <c r="C114" i="1" s="1"/>
  <c r="J113" i="1"/>
  <c r="A117" i="6" l="1"/>
  <c r="A117" i="4"/>
  <c r="D116" i="4"/>
  <c r="D116" i="6"/>
  <c r="D114" i="1"/>
  <c r="E114" i="1"/>
  <c r="U117" i="6" s="1"/>
  <c r="N114" i="1"/>
  <c r="M114" i="1"/>
  <c r="B117" i="4" l="1"/>
  <c r="C117" i="4" s="1"/>
  <c r="B117" i="6"/>
  <c r="C117" i="6" s="1"/>
  <c r="U117" i="4"/>
  <c r="O114" i="1"/>
  <c r="T114" i="1" l="1"/>
  <c r="G114" i="1" s="1"/>
  <c r="H114" i="1"/>
  <c r="F117" i="6" l="1"/>
  <c r="F117" i="4"/>
  <c r="E117" i="4"/>
  <c r="E117" i="6"/>
  <c r="I114" i="1"/>
  <c r="J114" i="1"/>
  <c r="P115" i="1"/>
  <c r="C115" i="1" s="1"/>
  <c r="A118" i="4" l="1"/>
  <c r="A118" i="6"/>
  <c r="D117" i="4"/>
  <c r="D117" i="6"/>
  <c r="N115" i="1"/>
  <c r="M115" i="1"/>
  <c r="D115" i="1"/>
  <c r="E115" i="1"/>
  <c r="U118" i="6" s="1"/>
  <c r="B118" i="6" l="1"/>
  <c r="C118" i="6" s="1"/>
  <c r="B118" i="4"/>
  <c r="C118" i="4" s="1"/>
  <c r="U118" i="4"/>
  <c r="O115" i="1"/>
  <c r="T115" i="1" l="1"/>
  <c r="G115" i="1" s="1"/>
  <c r="H115" i="1"/>
  <c r="F118" i="4" l="1"/>
  <c r="F118" i="6"/>
  <c r="E118" i="4"/>
  <c r="E118" i="6"/>
  <c r="J115" i="1"/>
  <c r="I115" i="1"/>
  <c r="P116" i="1"/>
  <c r="C116" i="1" s="1"/>
  <c r="D118" i="6" l="1"/>
  <c r="D118" i="4"/>
  <c r="A119" i="4"/>
  <c r="A119" i="6"/>
  <c r="M116" i="1"/>
  <c r="N116" i="1"/>
  <c r="D116" i="1"/>
  <c r="E116" i="1"/>
  <c r="U119" i="6" s="1"/>
  <c r="B119" i="4" l="1"/>
  <c r="C119" i="4" s="1"/>
  <c r="B119" i="6"/>
  <c r="C119" i="6" s="1"/>
  <c r="U119" i="4"/>
  <c r="O116" i="1"/>
  <c r="T116" i="1" l="1"/>
  <c r="G116" i="1" s="1"/>
  <c r="H116" i="1"/>
  <c r="F119" i="4" l="1"/>
  <c r="F119" i="6"/>
  <c r="E119" i="6"/>
  <c r="E119" i="4"/>
  <c r="I116" i="1"/>
  <c r="J116" i="1"/>
  <c r="P117" i="1"/>
  <c r="C117" i="1" s="1"/>
  <c r="A120" i="4" l="1"/>
  <c r="A120" i="6"/>
  <c r="D119" i="6"/>
  <c r="D119" i="4"/>
  <c r="M117" i="1"/>
  <c r="N117" i="1"/>
  <c r="E117" i="1"/>
  <c r="U120" i="6" s="1"/>
  <c r="D117" i="1"/>
  <c r="B120" i="4" l="1"/>
  <c r="C120" i="4" s="1"/>
  <c r="B120" i="6"/>
  <c r="C120" i="6" s="1"/>
  <c r="U120" i="4"/>
  <c r="O117" i="1"/>
  <c r="T117" i="1" l="1"/>
  <c r="G117" i="1" s="1"/>
  <c r="H117" i="1"/>
  <c r="F120" i="6" l="1"/>
  <c r="F120" i="4"/>
  <c r="E120" i="4"/>
  <c r="E120" i="6"/>
  <c r="I117" i="1"/>
  <c r="P118" i="1"/>
  <c r="C118" i="1" s="1"/>
  <c r="J117" i="1"/>
  <c r="A121" i="4" l="1"/>
  <c r="A121" i="6"/>
  <c r="D120" i="4"/>
  <c r="D120" i="6"/>
  <c r="E118" i="1"/>
  <c r="U121" i="6" s="1"/>
  <c r="N118" i="1"/>
  <c r="M118" i="1"/>
  <c r="D118" i="1"/>
  <c r="B121" i="6" l="1"/>
  <c r="C121" i="6" s="1"/>
  <c r="B121" i="4"/>
  <c r="C121" i="4" s="1"/>
  <c r="U121" i="4"/>
  <c r="O118" i="1"/>
  <c r="H118" i="1" l="1"/>
  <c r="T118" i="1"/>
  <c r="G118" i="1" s="1"/>
  <c r="J118" i="1" l="1"/>
  <c r="E121" i="6"/>
  <c r="E121" i="4"/>
  <c r="F121" i="6"/>
  <c r="F121" i="4"/>
  <c r="P119" i="1"/>
  <c r="C119" i="1" s="1"/>
  <c r="I118" i="1"/>
  <c r="D121" i="4" l="1"/>
  <c r="D121" i="6"/>
  <c r="A122" i="6"/>
  <c r="A122" i="4"/>
  <c r="E119" i="1"/>
  <c r="U122" i="6" s="1"/>
  <c r="M119" i="1"/>
  <c r="N119" i="1"/>
  <c r="D119" i="1"/>
  <c r="B122" i="4" l="1"/>
  <c r="C122" i="4" s="1"/>
  <c r="B122" i="6"/>
  <c r="C122" i="6" s="1"/>
  <c r="U122" i="4"/>
  <c r="O119" i="1"/>
  <c r="T119" i="1" l="1"/>
  <c r="G119" i="1" s="1"/>
  <c r="H119" i="1"/>
  <c r="F122" i="4" l="1"/>
  <c r="F122" i="6"/>
  <c r="E122" i="4"/>
  <c r="E122" i="6"/>
  <c r="I119" i="1"/>
  <c r="J119" i="1"/>
  <c r="P120" i="1"/>
  <c r="C120" i="1" s="1"/>
  <c r="A123" i="4" l="1"/>
  <c r="A123" i="6"/>
  <c r="D122" i="4"/>
  <c r="D122" i="6"/>
  <c r="E120" i="1"/>
  <c r="U123" i="6" s="1"/>
  <c r="D120" i="1"/>
  <c r="N120" i="1"/>
  <c r="M120" i="1"/>
  <c r="B123" i="6" l="1"/>
  <c r="C123" i="6" s="1"/>
  <c r="B123" i="4"/>
  <c r="C123" i="4" s="1"/>
  <c r="U123" i="4"/>
  <c r="O120" i="1"/>
  <c r="T120" i="1" l="1"/>
  <c r="G120" i="1" s="1"/>
  <c r="H120" i="1"/>
  <c r="F123" i="4" l="1"/>
  <c r="F123" i="6"/>
  <c r="E123" i="4"/>
  <c r="E123" i="6"/>
  <c r="I120" i="1"/>
  <c r="J120" i="1"/>
  <c r="P121" i="1"/>
  <c r="C121" i="1" s="1"/>
  <c r="A124" i="6" l="1"/>
  <c r="A124" i="4"/>
  <c r="D123" i="6"/>
  <c r="D123" i="4"/>
  <c r="E121" i="1"/>
  <c r="U124" i="6" s="1"/>
  <c r="N121" i="1"/>
  <c r="D121" i="1"/>
  <c r="M121" i="1"/>
  <c r="B124" i="4" l="1"/>
  <c r="C124" i="4" s="1"/>
  <c r="B124" i="6"/>
  <c r="C124" i="6" s="1"/>
  <c r="U124" i="4"/>
  <c r="O121" i="1"/>
  <c r="H121" i="1" l="1"/>
  <c r="T121" i="1"/>
  <c r="G121" i="1" s="1"/>
  <c r="E124" i="4" l="1"/>
  <c r="E124" i="6"/>
  <c r="F124" i="6"/>
  <c r="F124" i="4"/>
  <c r="J121" i="1"/>
  <c r="P122" i="1"/>
  <c r="C122" i="1" s="1"/>
  <c r="I121" i="1"/>
  <c r="A125" i="6" l="1"/>
  <c r="A125" i="4"/>
  <c r="D124" i="4"/>
  <c r="D124" i="6"/>
  <c r="D122" i="1"/>
  <c r="M122" i="1"/>
  <c r="N122" i="1"/>
  <c r="E122" i="1"/>
  <c r="U125" i="6" s="1"/>
  <c r="B125" i="4" l="1"/>
  <c r="C125" i="4" s="1"/>
  <c r="B125" i="6"/>
  <c r="C125" i="6" s="1"/>
  <c r="U125" i="4"/>
  <c r="O122" i="1"/>
  <c r="T122" i="1" l="1"/>
  <c r="G122" i="1" s="1"/>
  <c r="H122" i="1"/>
  <c r="F125" i="4" l="1"/>
  <c r="F125" i="6"/>
  <c r="E125" i="6"/>
  <c r="E125" i="4"/>
  <c r="J122" i="1"/>
  <c r="I122" i="1"/>
  <c r="P123" i="1"/>
  <c r="C123" i="1" s="1"/>
  <c r="A126" i="4" l="1"/>
  <c r="A126" i="6"/>
  <c r="D125" i="4"/>
  <c r="D125" i="6"/>
  <c r="E123" i="1"/>
  <c r="U126" i="6" s="1"/>
  <c r="D123" i="1"/>
  <c r="M123" i="1"/>
  <c r="N123" i="1"/>
  <c r="B126" i="6" l="1"/>
  <c r="C126" i="6" s="1"/>
  <c r="B126" i="4"/>
  <c r="C126" i="4" s="1"/>
  <c r="U126" i="4"/>
  <c r="O123" i="1"/>
  <c r="H123" i="1" l="1"/>
  <c r="T123" i="1"/>
  <c r="G123" i="1" s="1"/>
  <c r="I123" i="1" l="1"/>
  <c r="E126" i="6"/>
  <c r="E126" i="4"/>
  <c r="F126" i="4"/>
  <c r="F126" i="6"/>
  <c r="P124" i="1"/>
  <c r="C124" i="1" s="1"/>
  <c r="J123" i="1"/>
  <c r="A127" i="6" l="1"/>
  <c r="A127" i="4"/>
  <c r="D126" i="6"/>
  <c r="D126" i="4"/>
  <c r="E124" i="1"/>
  <c r="U127" i="6" s="1"/>
  <c r="D124" i="1"/>
  <c r="N124" i="1"/>
  <c r="M124" i="1"/>
  <c r="B127" i="6" l="1"/>
  <c r="C127" i="6" s="1"/>
  <c r="B127" i="4"/>
  <c r="C127" i="4" s="1"/>
  <c r="U127" i="4"/>
  <c r="O124" i="1"/>
  <c r="H124" i="1" l="1"/>
  <c r="T124" i="1"/>
  <c r="G124" i="1" s="1"/>
  <c r="E127" i="6" l="1"/>
  <c r="E127" i="4"/>
  <c r="F127" i="4"/>
  <c r="F127" i="6"/>
  <c r="I124" i="1"/>
  <c r="J124" i="1"/>
  <c r="P125" i="1"/>
  <c r="C125" i="1" s="1"/>
  <c r="A128" i="6" l="1"/>
  <c r="A128" i="4"/>
  <c r="D127" i="4"/>
  <c r="D127" i="6"/>
  <c r="E125" i="1"/>
  <c r="U128" i="6" s="1"/>
  <c r="D125" i="1"/>
  <c r="B128" i="4" l="1"/>
  <c r="C128" i="4" s="1"/>
  <c r="B128" i="6"/>
  <c r="C128" i="6" s="1"/>
  <c r="U128" i="4"/>
  <c r="O125" i="1"/>
  <c r="D126" i="1"/>
  <c r="B129" i="4" l="1"/>
  <c r="C129" i="4" s="1"/>
  <c r="B129" i="6"/>
  <c r="C129" i="6" s="1"/>
  <c r="T125" i="1"/>
  <c r="G125" i="1" s="1"/>
  <c r="H125" i="1"/>
  <c r="E128" i="6" l="1"/>
  <c r="E128" i="4"/>
  <c r="H126" i="1"/>
  <c r="F128" i="4"/>
  <c r="F128" i="6"/>
  <c r="I125" i="1"/>
  <c r="J125" i="1"/>
  <c r="G126" i="1"/>
  <c r="I126" i="1" l="1"/>
  <c r="D128" i="6"/>
  <c r="D128" i="4"/>
  <c r="E129" i="4"/>
  <c r="E129" i="6"/>
  <c r="F129" i="6"/>
  <c r="F129" i="4"/>
  <c r="N126" i="1"/>
  <c r="J126" i="1"/>
  <c r="M125" i="1"/>
  <c r="N125" i="1"/>
  <c r="D129" i="6" l="1"/>
  <c r="D129" i="4"/>
</calcChain>
</file>

<file path=xl/sharedStrings.xml><?xml version="1.0" encoding="utf-8"?>
<sst xmlns="http://schemas.openxmlformats.org/spreadsheetml/2006/main" count="106" uniqueCount="77">
  <si>
    <t>Остаток тела</t>
  </si>
  <si>
    <t>Оплата тела</t>
  </si>
  <si>
    <t>Оплата процентов</t>
  </si>
  <si>
    <t>Сумма платежа</t>
  </si>
  <si>
    <t>Да</t>
  </si>
  <si>
    <t>Нет</t>
  </si>
  <si>
    <t>Сумма</t>
  </si>
  <si>
    <t>Дата договора</t>
  </si>
  <si>
    <t>Дата погашения</t>
  </si>
  <si>
    <t>Дата платежа</t>
  </si>
  <si>
    <t>Комисси</t>
  </si>
  <si>
    <t>Оборот</t>
  </si>
  <si>
    <t>Сумма кредита</t>
  </si>
  <si>
    <t xml:space="preserve">Всего - 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</si>
  <si>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</si>
  <si>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</si>
  <si>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</si>
  <si>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</si>
  <si>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</si>
  <si>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</si>
  <si>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</si>
  <si>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кредиту, грн.</t>
  </si>
  <si>
    <t>проценти за користування кредитом, грн.</t>
  </si>
  <si>
    <t>платежі за додаткові та супутні послуги</t>
  </si>
  <si>
    <t>кредитодавця</t>
  </si>
  <si>
    <t>кредитного посередника (за наявності)</t>
  </si>
  <si>
    <t>третіх осіб</t>
  </si>
  <si>
    <t>за обслуговування кредитної заборгованості</t>
  </si>
  <si>
    <t>комісія за надання кредиту</t>
  </si>
  <si>
    <r>
      <t>інші послуги кредитодавця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</si>
  <si>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комісійний збір</t>
  </si>
  <si>
    <r>
      <t>інша плата за послуги кредитного посередника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</si>
  <si>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</si>
  <si>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</si>
  <si>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</si>
  <si>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</si>
  <si>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r>
      <t>інші послуги третіх осіб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</si>
  <si>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период</t>
  </si>
  <si>
    <t>Х</t>
  </si>
  <si>
    <t>Проценти за перший день</t>
  </si>
  <si>
    <t>% в день</t>
  </si>
  <si>
    <t>Периодов</t>
  </si>
  <si>
    <t>% в день со скидкой</t>
  </si>
  <si>
    <t>Внеочередной Платеж</t>
  </si>
  <si>
    <t>период, дней</t>
  </si>
  <si>
    <t>первый кредит?</t>
  </si>
  <si>
    <t>дата внеочередного платежа</t>
  </si>
  <si>
    <t>срок крита</t>
  </si>
  <si>
    <t>скидка на ставку</t>
  </si>
  <si>
    <t>% годовых по НБУ</t>
  </si>
  <si>
    <t>% годовых</t>
  </si>
  <si>
    <t>Дата отримання кредиту</t>
  </si>
  <si>
    <t>Сумма кредиту, грн.</t>
  </si>
  <si>
    <t>Періодичність сплати платежів, днів</t>
  </si>
  <si>
    <t>Строк кредиту, днів</t>
  </si>
  <si>
    <t>Загальна кількість платежів, періодів</t>
  </si>
  <si>
    <t>Знижка на Процентну ставку на 1-й період</t>
  </si>
  <si>
    <t>Процентна ставка в 1-й період</t>
  </si>
  <si>
    <t>Застосовується в рамках Програми лояльності за умови сплати 1-ого платежу</t>
  </si>
  <si>
    <t>Процентна ставка в наступні періоди</t>
  </si>
  <si>
    <t>Також, застосовується в 1-му періоді, якщо не внесено 1-й платіж</t>
  </si>
  <si>
    <t>Якщо не внесено 1-ий платіж</t>
  </si>
  <si>
    <t xml:space="preserve">  Якщо внесено 1-ий платіж</t>
  </si>
  <si>
    <t>Параметри</t>
  </si>
  <si>
    <t>Загальні витрати за кредитом, грн.</t>
  </si>
  <si>
    <t>Загальна вартість кредиту (сума платежів за весь розрахунковий період), грн.</t>
  </si>
  <si>
    <t>Оберіть з випадаючого списку періодичність сплати платежів по кредиту (від 5 днів до 30 днів включно)</t>
  </si>
  <si>
    <t>Реальна річна процентна ставка, % річних</t>
  </si>
  <si>
    <t>Сума платежу за розрахунковий період, грн.</t>
  </si>
  <si>
    <t xml:space="preserve">КАЛЬКУЛЯТОР КРЕДИТНОГО ПРОДУКТУ "NewShort" </t>
  </si>
  <si>
    <t>Річна процентна ставка, % річних</t>
  </si>
  <si>
    <t>* В 1-ий розрахунковий період</t>
  </si>
  <si>
    <t>*</t>
  </si>
  <si>
    <t>(для повторного кредиту)</t>
  </si>
  <si>
    <t>Знижки</t>
  </si>
  <si>
    <t>Введіть розмір знижки, якщо отримали відповідний Промокод на знижку (якщо Промокод відсутній, знижка дорівнює 0%)</t>
  </si>
  <si>
    <t>Введіть бажану суму кредиту ( від 500 грн до 40 000 грн. включно)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</si>
</sst>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_-* #,##0\ _₴_-;\-* #,##0\ _₴_-;_-* &quot;-&quot;??\ _₴_-;_-@_-"/>
    <numFmt numFmtId="166" formatCode="_-* #,##0.0000\ _₴_-;\-* #,##0.0000\ _₴_-;_-* &quot;-&quot;??\ _₴_-;_-@_-"/>
    <numFmt numFmtId="167" formatCode="0.0000"/>
    <numFmt numFmtId="168" formatCode="_-* #,##0.00\ _₴_-;\-* #,##0.00\ _₴_-;_-* &quot;-&quot;????\ _₴_-;_-@_-"/>
    <numFmt numFmtId="169" formatCode="#,##0_ ;\-#,##0\ "/>
    <numFmt numFmtId="170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vertAlign val="superscript"/>
      <sz val="8"/>
      <color indexed="63"/>
      <name val="Times New Roman"/>
      <family val="1"/>
      <charset val="204"/>
    </font>
    <font>
      <b/>
      <sz val="11"/>
      <name val="Calibri"/>
      <family val="2"/>
      <scheme val="minor"/>
    </font>
    <font>
      <sz val="28"/>
      <name val="Agency FB"/>
      <family val="2"/>
    </font>
    <font>
      <b/>
      <sz val="11"/>
      <name val="Calibri"/>
      <family val="2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2"/>
      <color theme="5"/>
      <name val="Calibri"/>
      <family val="2"/>
      <charset val="204"/>
      <scheme val="minor"/>
    </font>
    <font>
      <b/>
      <u/>
      <sz val="28"/>
      <color theme="5"/>
      <name val="Calibri"/>
      <family val="2"/>
      <charset val="204"/>
      <scheme val="minor"/>
    </font>
    <font>
      <i/>
      <sz val="24"/>
      <color theme="5"/>
      <name val="Calibri"/>
      <family val="2"/>
      <charset val="204"/>
      <scheme val="minor"/>
    </font>
    <font>
      <sz val="12"/>
      <color theme="4" tint="0.7999816888943144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0" fillId="8" borderId="0" xfId="0" applyFill="1"/>
    <xf numFmtId="0" fontId="20" fillId="8" borderId="0" xfId="0" applyFont="1" applyFill="1" applyAlignment="1">
      <alignment vertical="center"/>
    </xf>
    <xf numFmtId="14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18" fillId="8" borderId="52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8" fillId="8" borderId="53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Protection="1">
      <protection hidden="1"/>
    </xf>
    <xf numFmtId="10" fontId="18" fillId="8" borderId="52" xfId="1" applyNumberFormat="1" applyFont="1" applyFill="1" applyBorder="1" applyAlignment="1" applyProtection="1">
      <alignment horizontal="center" vertical="center"/>
      <protection hidden="1"/>
    </xf>
    <xf numFmtId="10" fontId="18" fillId="8" borderId="38" xfId="1" applyNumberFormat="1" applyFont="1" applyFill="1" applyBorder="1" applyAlignment="1" applyProtection="1">
      <alignment horizontal="right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5" fillId="8" borderId="9" xfId="0" applyFont="1" applyFill="1" applyBorder="1" applyAlignment="1" applyProtection="1">
      <alignment horizontal="center" vertical="center" wrapText="1"/>
      <protection hidden="1"/>
    </xf>
    <xf numFmtId="1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2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3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4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0" xfId="0" applyNumberFormat="1" applyFont="1" applyFill="1" applyAlignment="1" applyProtection="1">
      <alignment horizontal="center" vertical="center" wrapText="1"/>
      <protection hidden="1"/>
    </xf>
    <xf numFmtId="4" fontId="0" fillId="8" borderId="0" xfId="0" applyNumberFormat="1" applyFill="1" applyProtection="1">
      <protection hidden="1"/>
    </xf>
    <xf numFmtId="0" fontId="5" fillId="8" borderId="34" xfId="0" applyFont="1" applyFill="1" applyBorder="1" applyAlignment="1" applyProtection="1">
      <alignment horizontal="center" vertical="center" wrapText="1"/>
      <protection hidden="1"/>
    </xf>
    <xf numFmtId="1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8" xfId="0" applyNumberFormat="1" applyFont="1" applyFill="1" applyBorder="1" applyAlignment="1" applyProtection="1">
      <alignment horizontal="center" vertical="center" wrapText="1"/>
      <protection hidden="1"/>
    </xf>
    <xf numFmtId="10" fontId="5" fillId="8" borderId="35" xfId="1" applyNumberFormat="1" applyFont="1" applyFill="1" applyBorder="1" applyAlignment="1" applyProtection="1">
      <alignment horizontal="center" vertical="center" wrapText="1"/>
      <protection hidden="1"/>
    </xf>
    <xf numFmtId="4" fontId="5" fillId="8" borderId="36" xfId="0" applyNumberFormat="1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Protection="1">
      <protection hidden="1"/>
    </xf>
    <xf numFmtId="9" fontId="19" fillId="8" borderId="0" xfId="1" applyFont="1" applyFill="1" applyProtection="1">
      <protection hidden="1"/>
    </xf>
    <xf numFmtId="4" fontId="19" fillId="8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7" borderId="8" xfId="3" applyNumberFormat="1" applyFont="1" applyFill="1" applyBorder="1" applyAlignment="1" applyProtection="1">
      <alignment horizontal="center" vertical="center" wrapText="1"/>
      <protection hidden="1"/>
    </xf>
    <xf numFmtId="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164" fontId="10" fillId="7" borderId="8" xfId="3" applyFont="1" applyFill="1" applyBorder="1" applyAlignment="1" applyProtection="1">
      <alignment horizontal="center" vertical="center"/>
      <protection hidden="1"/>
    </xf>
    <xf numFmtId="0" fontId="8" fillId="4" borderId="46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164" fontId="4" fillId="2" borderId="0" xfId="3" applyFont="1" applyFill="1" applyProtection="1">
      <protection hidden="1"/>
    </xf>
    <xf numFmtId="16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wrapText="1"/>
      <protection hidden="1"/>
    </xf>
    <xf numFmtId="10" fontId="10" fillId="7" borderId="8" xfId="1" applyNumberFormat="1" applyFont="1" applyFill="1" applyBorder="1" applyAlignment="1" applyProtection="1">
      <alignment horizontal="center" vertical="center"/>
      <protection hidden="1"/>
    </xf>
    <xf numFmtId="0" fontId="8" fillId="4" borderId="43" xfId="0" applyFont="1" applyFill="1" applyBorder="1" applyAlignment="1" applyProtection="1">
      <alignment horizontal="center" vertical="center"/>
      <protection hidden="1"/>
    </xf>
    <xf numFmtId="14" fontId="4" fillId="3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10" xfId="0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/>
      <protection hidden="1"/>
    </xf>
    <xf numFmtId="4" fontId="4" fillId="3" borderId="11" xfId="0" applyNumberFormat="1" applyFont="1" applyFill="1" applyBorder="1" applyAlignment="1" applyProtection="1">
      <alignment horizontal="center" vertical="center"/>
      <protection hidden="1"/>
    </xf>
    <xf numFmtId="4" fontId="4" fillId="3" borderId="11" xfId="0" applyNumberFormat="1" applyFont="1" applyFill="1" applyBorder="1" applyAlignment="1" applyProtection="1">
      <alignment horizontal="right" vertical="center"/>
      <protection hidden="1"/>
    </xf>
    <xf numFmtId="14" fontId="4" fillId="3" borderId="13" xfId="0" applyNumberFormat="1" applyFont="1" applyFill="1" applyBorder="1" applyAlignment="1" applyProtection="1">
      <alignment horizontal="center" vertical="center"/>
      <protection hidden="1"/>
    </xf>
    <xf numFmtId="10" fontId="11" fillId="3" borderId="11" xfId="1" applyNumberFormat="1" applyFont="1" applyFill="1" applyBorder="1" applyAlignment="1" applyProtection="1">
      <alignment horizontal="center" vertical="center"/>
      <protection hidden="1"/>
    </xf>
    <xf numFmtId="10" fontId="4" fillId="2" borderId="0" xfId="1" applyNumberFormat="1" applyFont="1" applyFill="1" applyProtection="1">
      <protection hidden="1"/>
    </xf>
    <xf numFmtId="0" fontId="14" fillId="4" borderId="2" xfId="0" applyFont="1" applyFill="1" applyBorder="1" applyProtection="1"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14" fontId="4" fillId="3" borderId="15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right"/>
      <protection hidden="1"/>
    </xf>
    <xf numFmtId="4" fontId="4" fillId="3" borderId="13" xfId="0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Protection="1">
      <protection hidden="1"/>
    </xf>
    <xf numFmtId="166" fontId="4" fillId="2" borderId="0" xfId="3" applyNumberFormat="1" applyFont="1" applyFill="1" applyProtection="1">
      <protection hidden="1"/>
    </xf>
    <xf numFmtId="168" fontId="4" fillId="2" borderId="0" xfId="0" applyNumberFormat="1" applyFont="1" applyFill="1" applyProtection="1">
      <protection hidden="1"/>
    </xf>
    <xf numFmtId="0" fontId="14" fillId="4" borderId="16" xfId="0" applyFont="1" applyFill="1" applyBorder="1" applyProtection="1">
      <protection hidden="1"/>
    </xf>
    <xf numFmtId="169" fontId="8" fillId="7" borderId="1" xfId="3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left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wrapText="1"/>
      <protection hidden="1"/>
    </xf>
    <xf numFmtId="9" fontId="11" fillId="7" borderId="6" xfId="1" applyFont="1" applyFill="1" applyBorder="1" applyAlignment="1" applyProtection="1">
      <alignment horizontal="center" vertical="center"/>
      <protection hidden="1"/>
    </xf>
    <xf numFmtId="14" fontId="12" fillId="7" borderId="8" xfId="1" applyNumberFormat="1" applyFont="1" applyFill="1" applyBorder="1" applyAlignment="1" applyProtection="1">
      <alignment horizontal="center" vertical="center"/>
      <protection hidden="1"/>
    </xf>
    <xf numFmtId="14" fontId="14" fillId="0" borderId="8" xfId="1" applyNumberFormat="1" applyFont="1" applyFill="1" applyBorder="1" applyAlignment="1" applyProtection="1">
      <alignment horizontal="center" vertical="center"/>
      <protection hidden="1"/>
    </xf>
    <xf numFmtId="10" fontId="10" fillId="2" borderId="8" xfId="1" applyNumberFormat="1" applyFont="1" applyFill="1" applyBorder="1" applyAlignment="1" applyProtection="1">
      <alignment horizontal="center" vertical="center"/>
      <protection hidden="1"/>
    </xf>
    <xf numFmtId="9" fontId="13" fillId="2" borderId="5" xfId="1" applyFont="1" applyFill="1" applyBorder="1" applyAlignment="1" applyProtection="1">
      <alignment horizontal="center"/>
      <protection hidden="1"/>
    </xf>
    <xf numFmtId="165" fontId="13" fillId="2" borderId="0" xfId="3" applyNumberFormat="1" applyFont="1" applyFill="1" applyBorder="1" applyAlignment="1" applyProtection="1">
      <alignment horizontal="center"/>
      <protection hidden="1"/>
    </xf>
    <xf numFmtId="0" fontId="8" fillId="4" borderId="9" xfId="0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Protection="1">
      <protection hidden="1"/>
    </xf>
    <xf numFmtId="14" fontId="13" fillId="2" borderId="5" xfId="3" applyNumberFormat="1" applyFont="1" applyFill="1" applyBorder="1" applyAlignment="1" applyProtection="1">
      <alignment horizontal="center"/>
      <protection hidden="1"/>
    </xf>
    <xf numFmtId="165" fontId="13" fillId="2" borderId="45" xfId="3" applyNumberFormat="1" applyFont="1" applyFill="1" applyBorder="1" applyAlignment="1" applyProtection="1">
      <protection hidden="1"/>
    </xf>
    <xf numFmtId="165" fontId="13" fillId="2" borderId="45" xfId="3" applyNumberFormat="1" applyFont="1" applyFill="1" applyBorder="1" applyAlignment="1" applyProtection="1">
      <alignment horizontal="center" vertical="center"/>
      <protection hidden="1"/>
    </xf>
    <xf numFmtId="9" fontId="3" fillId="2" borderId="5" xfId="1" applyFont="1" applyFill="1" applyBorder="1" applyAlignment="1" applyProtection="1">
      <alignment horizontal="center"/>
      <protection hidden="1"/>
    </xf>
    <xf numFmtId="9" fontId="3" fillId="2" borderId="0" xfId="1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Protection="1">
      <protection hidden="1"/>
    </xf>
    <xf numFmtId="4" fontId="4" fillId="3" borderId="0" xfId="0" applyNumberFormat="1" applyFont="1" applyFill="1" applyAlignment="1" applyProtection="1">
      <alignment horizontal="center"/>
      <protection hidden="1"/>
    </xf>
    <xf numFmtId="4" fontId="4" fillId="3" borderId="0" xfId="0" applyNumberFormat="1" applyFont="1" applyFill="1" applyAlignment="1" applyProtection="1">
      <alignment horizontal="center" vertical="center"/>
      <protection hidden="1"/>
    </xf>
    <xf numFmtId="4" fontId="4" fillId="3" borderId="13" xfId="0" applyNumberFormat="1" applyFont="1" applyFill="1" applyBorder="1" applyAlignment="1" applyProtection="1">
      <alignment horizontal="right" vertical="center"/>
      <protection hidden="1"/>
    </xf>
    <xf numFmtId="14" fontId="8" fillId="3" borderId="3" xfId="0" applyNumberFormat="1" applyFont="1" applyFill="1" applyBorder="1" applyProtection="1">
      <protection hidden="1"/>
    </xf>
    <xf numFmtId="0" fontId="8" fillId="3" borderId="3" xfId="0" applyFont="1" applyFill="1" applyBorder="1" applyProtection="1">
      <protection hidden="1"/>
    </xf>
    <xf numFmtId="4" fontId="8" fillId="3" borderId="3" xfId="0" applyNumberFormat="1" applyFont="1" applyFill="1" applyBorder="1" applyProtection="1">
      <protection hidden="1"/>
    </xf>
    <xf numFmtId="4" fontId="8" fillId="3" borderId="4" xfId="0" applyNumberFormat="1" applyFont="1" applyFill="1" applyBorder="1" applyProtection="1">
      <protection hidden="1"/>
    </xf>
    <xf numFmtId="164" fontId="11" fillId="3" borderId="4" xfId="3" applyFont="1" applyFill="1" applyBorder="1" applyAlignment="1" applyProtection="1">
      <alignment horizontal="center" vertical="center"/>
      <protection hidden="1"/>
    </xf>
    <xf numFmtId="165" fontId="18" fillId="2" borderId="52" xfId="3" applyNumberFormat="1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right"/>
      <protection hidden="1"/>
    </xf>
    <xf numFmtId="164" fontId="18" fillId="8" borderId="38" xfId="3" applyFont="1" applyFill="1" applyBorder="1" applyAlignment="1" applyProtection="1">
      <alignment horizontal="right"/>
      <protection hidden="1"/>
    </xf>
    <xf numFmtId="164" fontId="18" fillId="8" borderId="63" xfId="3" applyFont="1" applyFill="1" applyBorder="1" applyAlignment="1" applyProtection="1">
      <alignment horizontal="right"/>
      <protection hidden="1"/>
    </xf>
    <xf numFmtId="10" fontId="18" fillId="8" borderId="47" xfId="1" applyNumberFormat="1" applyFont="1" applyFill="1" applyBorder="1" applyAlignment="1" applyProtection="1">
      <alignment horizontal="right"/>
      <protection hidden="1"/>
    </xf>
    <xf numFmtId="9" fontId="0" fillId="8" borderId="0" xfId="0" applyNumberFormat="1" applyFill="1"/>
    <xf numFmtId="9" fontId="4" fillId="2" borderId="0" xfId="1" applyFont="1" applyFill="1" applyProtection="1">
      <protection hidden="1"/>
    </xf>
    <xf numFmtId="10" fontId="18" fillId="2" borderId="53" xfId="1" applyNumberFormat="1" applyFont="1" applyFill="1" applyBorder="1" applyAlignment="1" applyProtection="1">
      <alignment horizontal="center" vertical="center"/>
      <protection locked="0" hidden="1"/>
    </xf>
    <xf numFmtId="170" fontId="18" fillId="8" borderId="11" xfId="1" applyNumberFormat="1" applyFont="1" applyFill="1" applyBorder="1" applyAlignment="1" applyProtection="1">
      <alignment horizontal="center" vertical="center"/>
      <protection hidden="1"/>
    </xf>
    <xf numFmtId="4" fontId="23" fillId="8" borderId="41" xfId="0" applyNumberFormat="1" applyFont="1" applyFill="1" applyBorder="1" applyAlignment="1" applyProtection="1">
      <alignment horizontal="center" vertical="center" wrapText="1"/>
      <protection hidden="1"/>
    </xf>
    <xf numFmtId="10" fontId="11" fillId="3" borderId="2" xfId="1" applyNumberFormat="1" applyFont="1" applyFill="1" applyBorder="1" applyAlignment="1" applyProtection="1">
      <alignment horizontal="right" vertical="center"/>
      <protection hidden="1"/>
    </xf>
    <xf numFmtId="10" fontId="11" fillId="3" borderId="4" xfId="1" applyNumberFormat="1" applyFont="1" applyFill="1" applyBorder="1" applyAlignment="1" applyProtection="1">
      <alignment horizontal="right" vertic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10" fillId="4" borderId="4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/>
    </xf>
    <xf numFmtId="0" fontId="18" fillId="8" borderId="48" xfId="0" applyFont="1" applyFill="1" applyBorder="1" applyAlignment="1" applyProtection="1">
      <alignment horizontal="left"/>
      <protection hidden="1"/>
    </xf>
    <xf numFmtId="0" fontId="18" fillId="8" borderId="49" xfId="0" applyFont="1" applyFill="1" applyBorder="1" applyAlignment="1" applyProtection="1">
      <alignment horizontal="left"/>
      <protection hidden="1"/>
    </xf>
    <xf numFmtId="164" fontId="18" fillId="8" borderId="61" xfId="3" applyFont="1" applyFill="1" applyBorder="1" applyAlignment="1" applyProtection="1">
      <alignment horizontal="right"/>
      <protection hidden="1"/>
    </xf>
    <xf numFmtId="164" fontId="18" fillId="8" borderId="57" xfId="3" applyFont="1" applyFill="1" applyBorder="1" applyAlignment="1" applyProtection="1">
      <alignment horizontal="right"/>
      <protection hidden="1"/>
    </xf>
    <xf numFmtId="164" fontId="18" fillId="8" borderId="47" xfId="3" applyFont="1" applyFill="1" applyBorder="1" applyAlignment="1" applyProtection="1">
      <alignment horizontal="right"/>
      <protection hidden="1"/>
    </xf>
    <xf numFmtId="164" fontId="18" fillId="8" borderId="49" xfId="3" applyFont="1" applyFill="1" applyBorder="1" applyAlignment="1" applyProtection="1">
      <alignment horizontal="right"/>
      <protection hidden="1"/>
    </xf>
    <xf numFmtId="0" fontId="17" fillId="8" borderId="9" xfId="0" applyFont="1" applyFill="1" applyBorder="1" applyAlignment="1" applyProtection="1">
      <alignment horizontal="left"/>
      <protection hidden="1"/>
    </xf>
    <xf numFmtId="0" fontId="17" fillId="8" borderId="44" xfId="0" applyFont="1" applyFill="1" applyBorder="1" applyAlignment="1" applyProtection="1">
      <alignment horizontal="left"/>
      <protection hidden="1"/>
    </xf>
    <xf numFmtId="0" fontId="17" fillId="8" borderId="48" xfId="0" applyFont="1" applyFill="1" applyBorder="1" applyAlignment="1">
      <alignment horizontal="left"/>
    </xf>
    <xf numFmtId="0" fontId="17" fillId="8" borderId="49" xfId="0" applyFont="1" applyFill="1" applyBorder="1" applyAlignment="1">
      <alignment horizontal="left"/>
    </xf>
    <xf numFmtId="0" fontId="17" fillId="8" borderId="48" xfId="0" applyFont="1" applyFill="1" applyBorder="1" applyAlignment="1" applyProtection="1">
      <alignment horizontal="left"/>
      <protection hidden="1"/>
    </xf>
    <xf numFmtId="0" fontId="17" fillId="8" borderId="49" xfId="0" applyFont="1" applyFill="1" applyBorder="1" applyAlignment="1" applyProtection="1">
      <alignment horizontal="left"/>
      <protection hidden="1"/>
    </xf>
    <xf numFmtId="0" fontId="17" fillId="8" borderId="50" xfId="0" applyFont="1" applyFill="1" applyBorder="1" applyAlignment="1" applyProtection="1">
      <alignment horizontal="left"/>
      <protection hidden="1"/>
    </xf>
    <xf numFmtId="0" fontId="17" fillId="8" borderId="51" xfId="0" applyFont="1" applyFill="1" applyBorder="1" applyAlignment="1" applyProtection="1">
      <alignment horizontal="left"/>
      <protection hidden="1"/>
    </xf>
    <xf numFmtId="0" fontId="2" fillId="8" borderId="0" xfId="0" applyFont="1" applyFill="1" applyAlignment="1" applyProtection="1">
      <alignment horizontal="left"/>
      <protection hidden="1"/>
    </xf>
    <xf numFmtId="0" fontId="18" fillId="8" borderId="34" xfId="0" applyFont="1" applyFill="1" applyBorder="1" applyAlignment="1" applyProtection="1">
      <alignment horizontal="left"/>
      <protection hidden="1"/>
    </xf>
    <xf numFmtId="0" fontId="18" fillId="8" borderId="36" xfId="0" applyFont="1" applyFill="1" applyBorder="1" applyAlignment="1" applyProtection="1">
      <alignment horizontal="left"/>
      <protection hidden="1"/>
    </xf>
    <xf numFmtId="0" fontId="18" fillId="8" borderId="59" xfId="0" applyFont="1" applyFill="1" applyBorder="1" applyAlignment="1" applyProtection="1">
      <alignment horizontal="left" wrapText="1"/>
      <protection hidden="1"/>
    </xf>
    <xf numFmtId="0" fontId="18" fillId="8" borderId="60" xfId="0" applyFont="1" applyFill="1" applyBorder="1" applyAlignment="1" applyProtection="1">
      <alignment horizontal="left" wrapText="1"/>
      <protection hidden="1"/>
    </xf>
    <xf numFmtId="0" fontId="21" fillId="8" borderId="0" xfId="0" applyFont="1" applyFill="1" applyAlignment="1">
      <alignment horizontal="center" vertical="center"/>
    </xf>
    <xf numFmtId="164" fontId="18" fillId="8" borderId="54" xfId="3" applyFont="1" applyFill="1" applyBorder="1" applyAlignment="1" applyProtection="1">
      <alignment horizontal="right"/>
      <protection hidden="1"/>
    </xf>
    <xf numFmtId="164" fontId="18" fillId="8" borderId="51" xfId="3" applyFont="1" applyFill="1" applyBorder="1" applyAlignment="1" applyProtection="1">
      <alignment horizontal="right"/>
      <protection hidden="1"/>
    </xf>
    <xf numFmtId="164" fontId="18" fillId="8" borderId="62" xfId="3" applyFont="1" applyFill="1" applyBorder="1" applyAlignment="1" applyProtection="1">
      <alignment horizontal="right"/>
      <protection hidden="1"/>
    </xf>
    <xf numFmtId="164" fontId="18" fillId="8" borderId="7" xfId="3" applyFont="1" applyFill="1" applyBorder="1" applyAlignment="1" applyProtection="1">
      <alignment horizontal="right"/>
      <protection hidden="1"/>
    </xf>
    <xf numFmtId="0" fontId="17" fillId="8" borderId="55" xfId="0" applyFont="1" applyFill="1" applyBorder="1" applyAlignment="1" applyProtection="1">
      <alignment horizontal="center"/>
      <protection hidden="1"/>
    </xf>
    <xf numFmtId="0" fontId="17" fillId="8" borderId="56" xfId="0" applyFont="1" applyFill="1" applyBorder="1" applyAlignment="1" applyProtection="1">
      <alignment horizontal="center"/>
      <protection hidden="1"/>
    </xf>
    <xf numFmtId="9" fontId="18" fillId="8" borderId="38" xfId="1" applyFont="1" applyFill="1" applyBorder="1" applyAlignment="1" applyProtection="1">
      <alignment horizontal="right"/>
      <protection hidden="1"/>
    </xf>
    <xf numFmtId="9" fontId="18" fillId="8" borderId="36" xfId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left"/>
      <protection hidden="1"/>
    </xf>
    <xf numFmtId="0" fontId="17" fillId="8" borderId="4" xfId="0" applyFont="1" applyFill="1" applyBorder="1" applyAlignment="1" applyProtection="1">
      <alignment horizontal="left"/>
      <protection hidden="1"/>
    </xf>
    <xf numFmtId="10" fontId="18" fillId="8" borderId="61" xfId="0" applyNumberFormat="1" applyFont="1" applyFill="1" applyBorder="1" applyAlignment="1" applyProtection="1">
      <alignment horizontal="right"/>
      <protection hidden="1"/>
    </xf>
    <xf numFmtId="0" fontId="18" fillId="8" borderId="57" xfId="0" applyFont="1" applyFill="1" applyBorder="1" applyAlignment="1" applyProtection="1">
      <alignment horizontal="right"/>
      <protection hidden="1"/>
    </xf>
    <xf numFmtId="10" fontId="18" fillId="8" borderId="47" xfId="0" applyNumberFormat="1" applyFont="1" applyFill="1" applyBorder="1" applyAlignment="1" applyProtection="1">
      <alignment horizontal="right"/>
      <protection hidden="1"/>
    </xf>
    <xf numFmtId="0" fontId="18" fillId="8" borderId="49" xfId="0" applyFont="1" applyFill="1" applyBorder="1" applyAlignment="1" applyProtection="1">
      <alignment horizontal="right"/>
      <protection hidden="1"/>
    </xf>
    <xf numFmtId="164" fontId="18" fillId="8" borderId="58" xfId="3" applyFont="1" applyFill="1" applyBorder="1" applyAlignment="1" applyProtection="1">
      <alignment horizontal="right"/>
      <protection hidden="1"/>
    </xf>
    <xf numFmtId="164" fontId="18" fillId="8" borderId="12" xfId="3" applyFont="1" applyFill="1" applyBorder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left"/>
      <protection hidden="1"/>
    </xf>
    <xf numFmtId="10" fontId="18" fillId="8" borderId="58" xfId="1" applyNumberFormat="1" applyFont="1" applyFill="1" applyBorder="1" applyAlignment="1" applyProtection="1">
      <alignment horizontal="right"/>
      <protection hidden="1"/>
    </xf>
    <xf numFmtId="10" fontId="18" fillId="8" borderId="12" xfId="1" applyNumberFormat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center"/>
      <protection hidden="1"/>
    </xf>
    <xf numFmtId="0" fontId="17" fillId="8" borderId="3" xfId="0" applyFont="1" applyFill="1" applyBorder="1" applyAlignment="1" applyProtection="1">
      <alignment horizontal="center"/>
      <protection hidden="1"/>
    </xf>
    <xf numFmtId="0" fontId="17" fillId="8" borderId="46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25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6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27" xfId="0" applyFont="1" applyFill="1" applyBorder="1" applyAlignment="1" applyProtection="1">
      <alignment horizontal="center" vertical="center" wrapText="1"/>
      <protection hidden="1"/>
    </xf>
    <xf numFmtId="0" fontId="6" fillId="8" borderId="21" xfId="0" applyFont="1" applyFill="1" applyBorder="1" applyAlignment="1" applyProtection="1">
      <alignment horizontal="center" vertical="center" wrapText="1"/>
      <protection hidden="1"/>
    </xf>
    <xf numFmtId="0" fontId="6" fillId="8" borderId="22" xfId="0" applyFont="1" applyFill="1" applyBorder="1" applyAlignment="1" applyProtection="1">
      <alignment horizontal="center" vertical="center" wrapText="1"/>
      <protection hidden="1"/>
    </xf>
    <xf numFmtId="0" fontId="6" fillId="8" borderId="23" xfId="0" applyFont="1" applyFill="1" applyBorder="1" applyAlignment="1" applyProtection="1">
      <alignment horizontal="center" vertical="center" wrapText="1"/>
      <protection hidden="1"/>
    </xf>
    <xf numFmtId="0" fontId="6" fillId="8" borderId="24" xfId="0" applyFont="1" applyFill="1" applyBorder="1" applyAlignment="1" applyProtection="1">
      <alignment horizontal="center" vertical="center" wrapText="1"/>
      <protection hidden="1"/>
    </xf>
    <xf numFmtId="0" fontId="6" fillId="8" borderId="33" xfId="0" applyFont="1" applyFill="1" applyBorder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29" xfId="0" applyFont="1" applyFill="1" applyBorder="1" applyAlignment="1" applyProtection="1">
      <alignment horizontal="center" vertical="center" wrapText="1"/>
      <protection hidden="1"/>
    </xf>
    <xf numFmtId="0" fontId="6" fillId="8" borderId="30" xfId="0" applyFont="1" applyFill="1" applyBorder="1" applyAlignment="1" applyProtection="1">
      <alignment horizontal="center" vertical="center" wrapText="1"/>
      <protection hidden="1"/>
    </xf>
    <xf numFmtId="0" fontId="6" fillId="8" borderId="31" xfId="0" applyFont="1" applyFill="1" applyBorder="1" applyAlignment="1" applyProtection="1">
      <alignment horizontal="center" vertical="center" wrapText="1"/>
      <protection hidden="1"/>
    </xf>
    <xf numFmtId="0" fontId="6" fillId="8" borderId="32" xfId="0" applyFont="1" applyFill="1" applyBorder="1" applyAlignment="1" applyProtection="1">
      <alignment horizontal="center" vertical="center" wrapText="1"/>
      <protection hidden="1"/>
    </xf>
    <xf numFmtId="0" fontId="6" fillId="8" borderId="40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</cellXfs>
  <cellStyles count="4">
    <cellStyle name="Percent 2 2" xfId="2" xr:uid="{00000000-0005-0000-0000-000000000000}"/>
    <cellStyle name="Обычный" xfId="0" builtinId="0"/>
    <cellStyle name="Процентный" xfId="1" builtinId="5"/>
    <cellStyle name="Финансовый" xfId="3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2818391</xdr:colOff>
      <xdr:row>3</xdr:row>
      <xdr:rowOff>161365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728134-10D2-43D7-BBA6-2F6BE589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90744" cy="1407459"/>
        </a:xfrm>
        <a:prstGeom prst="rect">
          <a:avLst/>
        </a:prstGeom>
      </xdr:spPr>
    </xdr:pic>
    <xdr:clientData/>
  </xdr:twoCellAnchor>
  <xdr:twoCellAnchor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 macro="" textlink="">
      <xdr:nvSpPr>
        <xdr:cNvPr id="11" name="Стрелка: вправо 10">
          <a:extLst>
            <a:ext uri="{FF2B5EF4-FFF2-40B4-BE49-F238E27FC236}">
              <a16:creationId xmlns:a16="http://schemas.microsoft.com/office/drawing/2014/main" id="{B38E4CD2-F87C-4DC1-9339-1B45A8376943}"/>
            </a:ext>
          </a:extLst>
        </xdr:cNvPr>
        <xdr:cNvSpPr/>
      </xdr:nvSpPr>
      <xdr:spPr>
        <a:xfrm rot="10800000">
          <a:off x="5047128" y="1900517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340659</xdr:colOff>
      <xdr:row>7</xdr:row>
      <xdr:rowOff>35859</xdr:rowOff>
    </xdr:from>
    <xdr:to>
      <xdr:col>3</xdr:col>
      <xdr:colOff>1129554</xdr:colOff>
      <xdr:row>7</xdr:row>
      <xdr:rowOff>224118</xdr:rowOff>
    </xdr:to>
    <xdr:sp macro="" textlink="">
      <xdr:nvSpPr>
        <xdr:cNvPr id="12" name="Стрелка: вправо 11">
          <a:extLst>
            <a:ext uri="{FF2B5EF4-FFF2-40B4-BE49-F238E27FC236}">
              <a16:creationId xmlns:a16="http://schemas.microsoft.com/office/drawing/2014/main" id="{42098F71-A588-4F05-8614-E9681BD2E620}"/>
            </a:ext>
          </a:extLst>
        </xdr:cNvPr>
        <xdr:cNvSpPr/>
      </xdr:nvSpPr>
      <xdr:spPr>
        <a:xfrm rot="10800000">
          <a:off x="5047130" y="2160494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376517</xdr:colOff>
      <xdr:row>13</xdr:row>
      <xdr:rowOff>35859</xdr:rowOff>
    </xdr:from>
    <xdr:to>
      <xdr:col>3</xdr:col>
      <xdr:colOff>1165412</xdr:colOff>
      <xdr:row>13</xdr:row>
      <xdr:rowOff>224118</xdr:rowOff>
    </xdr:to>
    <xdr:sp macro="" textlink="">
      <xdr:nvSpPr>
        <xdr:cNvPr id="5" name="Стрелка: вправо 4">
          <a:extLst>
            <a:ext uri="{FF2B5EF4-FFF2-40B4-BE49-F238E27FC236}">
              <a16:creationId xmlns:a16="http://schemas.microsoft.com/office/drawing/2014/main" id="{2C2086C5-7878-4D93-AF9F-FAD7CFEC0273}"/>
            </a:ext>
          </a:extLst>
        </xdr:cNvPr>
        <xdr:cNvSpPr/>
      </xdr:nvSpPr>
      <xdr:spPr>
        <a:xfrm rot="10800000">
          <a:off x="5038164" y="3558988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opLeftCell="C7" workbookViewId="0">
      <selection activeCell="U15" sqref="U15"/>
    </sheetView>
  </sheetViews>
  <sheetFormatPr defaultColWidth="8.88671875" defaultRowHeight="14.4" x14ac:dyDescent="0.3"/>
  <cols>
    <col min="1" max="1" width="18.6640625" style="42" customWidth="1"/>
    <col min="2" max="2" width="12.6640625" style="42" customWidth="1"/>
    <col min="3" max="3" width="8.88671875" style="42"/>
    <col min="4" max="4" width="10.109375" style="42" bestFit="1" customWidth="1"/>
    <col min="5" max="7" width="10.5546875" style="42" customWidth="1"/>
    <col min="8" max="8" width="14.6640625" style="42" customWidth="1"/>
    <col min="9" max="10" width="10.44140625" style="42" customWidth="1"/>
    <col min="11" max="11" width="14.33203125" style="42" customWidth="1"/>
    <col min="12" max="12" width="13.5546875" style="42" customWidth="1"/>
    <col min="13" max="13" width="11" style="42" customWidth="1"/>
    <col min="14" max="14" width="12.6640625" style="42" customWidth="1"/>
    <col min="15" max="15" width="13" style="42" customWidth="1"/>
    <col min="16" max="16" width="5.109375" style="42" customWidth="1"/>
    <col min="17" max="17" width="8.88671875" style="42" customWidth="1"/>
    <col min="18" max="18" width="5.88671875" style="42" customWidth="1"/>
    <col min="19" max="19" width="5.5546875" style="42" customWidth="1"/>
    <col min="20" max="20" width="15.33203125" style="42" customWidth="1"/>
    <col min="21" max="21" width="8.88671875" style="42" customWidth="1"/>
    <col min="22" max="16384" width="8.88671875" style="42"/>
  </cols>
  <sheetData>
    <row r="1" spans="1:21" ht="48" customHeight="1" thickBot="1" x14ac:dyDescent="0.35">
      <c r="A1" s="119"/>
      <c r="B1" s="119"/>
      <c r="D1" s="120"/>
      <c r="E1" s="120"/>
      <c r="F1" s="120"/>
      <c r="G1" s="120"/>
      <c r="H1" s="120"/>
      <c r="I1" s="120"/>
      <c r="Q1" s="42">
        <v>3</v>
      </c>
    </row>
    <row r="2" spans="1:21" ht="15" customHeight="1" thickBot="1" x14ac:dyDescent="0.35">
      <c r="A2" s="43" t="s">
        <v>44</v>
      </c>
      <c r="B2" s="44">
        <f>'Кредитний калькулятор'!C8</f>
        <v>5</v>
      </c>
      <c r="D2" s="121"/>
      <c r="E2" s="121"/>
      <c r="F2" s="121"/>
      <c r="G2" s="121"/>
      <c r="H2" s="121"/>
      <c r="I2" s="121"/>
      <c r="N2" s="45"/>
      <c r="Q2" s="42">
        <v>4</v>
      </c>
    </row>
    <row r="3" spans="1:21" ht="43.8" thickBot="1" x14ac:dyDescent="0.35">
      <c r="A3" s="46" t="s">
        <v>12</v>
      </c>
      <c r="B3" s="47">
        <f>'Кредитний калькулятор'!C7</f>
        <v>1000</v>
      </c>
      <c r="C3" s="48" t="s">
        <v>37</v>
      </c>
      <c r="D3" s="49" t="s">
        <v>9</v>
      </c>
      <c r="E3" s="49" t="s">
        <v>0</v>
      </c>
      <c r="F3" s="49" t="s">
        <v>10</v>
      </c>
      <c r="G3" s="49" t="s">
        <v>1</v>
      </c>
      <c r="H3" s="49" t="s">
        <v>2</v>
      </c>
      <c r="I3" s="50" t="s">
        <v>3</v>
      </c>
      <c r="J3" s="50" t="s">
        <v>11</v>
      </c>
      <c r="K3" s="51" t="s">
        <v>46</v>
      </c>
      <c r="L3" s="51" t="s">
        <v>43</v>
      </c>
      <c r="M3" s="52" t="s">
        <v>50</v>
      </c>
      <c r="N3" s="52" t="s">
        <v>49</v>
      </c>
      <c r="O3" s="42" t="s">
        <v>4</v>
      </c>
      <c r="Q3" s="42">
        <v>5</v>
      </c>
      <c r="S3" s="53"/>
      <c r="T3" s="54"/>
    </row>
    <row r="4" spans="1:21" ht="15" thickBot="1" x14ac:dyDescent="0.35">
      <c r="A4" s="55" t="s">
        <v>40</v>
      </c>
      <c r="B4" s="56">
        <f>'Кредитний калькулятор'!C13</f>
        <v>0.01</v>
      </c>
      <c r="C4" s="57">
        <f>IF(P4&lt;=$B$5,P4,"")</f>
        <v>0</v>
      </c>
      <c r="D4" s="58">
        <f ca="1">B9</f>
        <v>45614</v>
      </c>
      <c r="E4" s="59">
        <f>IF(O4=0,"погашено",IF(B7="Да",I4-H4,I4))</f>
        <v>-1000</v>
      </c>
      <c r="F4" s="59"/>
      <c r="G4" s="60">
        <f t="shared" ref="G4:G5" si="0">IF(O4=0,"погашено",IF(L4&gt;T4,L4-H4,IF(C4=$B$5,E4,IF(L4&gt;0,IF(L4-(-E4*$B$4*(K4-D4))&lt;0,0,L4-(-E4*$B$4*(K4-D4))),0))))</f>
        <v>0</v>
      </c>
      <c r="H4" s="59">
        <v>0</v>
      </c>
      <c r="I4" s="61">
        <f>IFERROR(IF($B$7="Да",-$B$3,-$B$3),-B3)</f>
        <v>-1000</v>
      </c>
      <c r="J4" s="62">
        <f>IFERROR(IF($B$7="Да",-$B$3,-$B$3+$H$4),"")</f>
        <v>-1000</v>
      </c>
      <c r="K4" s="63"/>
      <c r="L4" s="63"/>
      <c r="M4" s="64"/>
      <c r="N4" s="64"/>
      <c r="O4" s="42" t="s">
        <v>5</v>
      </c>
      <c r="P4" s="42">
        <v>0</v>
      </c>
      <c r="Q4" s="42">
        <v>6</v>
      </c>
      <c r="S4" s="65"/>
      <c r="U4" s="42" t="s">
        <v>74</v>
      </c>
    </row>
    <row r="5" spans="1:21" ht="15" thickBot="1" x14ac:dyDescent="0.35">
      <c r="A5" s="66" t="s">
        <v>41</v>
      </c>
      <c r="B5" s="67">
        <f>'Кредитний калькулятор'!C9</f>
        <v>73</v>
      </c>
      <c r="C5" s="57">
        <f t="shared" ref="C5:C74" si="1">IF(P5&lt;=$B$5,P5,"")</f>
        <v>1</v>
      </c>
      <c r="D5" s="68">
        <f ca="1">IF(C5&gt;$B$5,"погашено",IF(I4&gt;H4,K4+$B$2,IF(C5&lt;=$B$5,D4+$B$2,"")))</f>
        <v>45619</v>
      </c>
      <c r="E5" s="60">
        <f>IF(C5&gt;$B$5,"погашено",E4+G4)</f>
        <v>-1000</v>
      </c>
      <c r="F5" s="60"/>
      <c r="G5" s="60">
        <f t="shared" ca="1" si="0"/>
        <v>0</v>
      </c>
      <c r="H5" s="60">
        <f ca="1">IF(O5=0,"погашено",IF(B7="Да",ROUND(-E5*$B$11*(D5-D4)+IF(AND(L5&gt;0,(-E5*$B$11*(K5-D5))&lt;L5),-E5*$B$11*(K5-D5),L5),2),ROUND(-$E$5*$B$11*(D5-D4)+IF(L5&gt;0,-E5*$B$11*(K5-D5),0),2)))</f>
        <v>50</v>
      </c>
      <c r="I5" s="69">
        <f ca="1">IF(O5=0,"погашено",IFERROR(G5+H5,""))</f>
        <v>50</v>
      </c>
      <c r="J5" s="70">
        <f ca="1">IF(O5=0,"погашено",IFERROR(ROUNDDOWN(G5+H5,2),""))</f>
        <v>50</v>
      </c>
      <c r="K5" s="63"/>
      <c r="L5" s="71"/>
      <c r="M5" s="64" t="str">
        <f>IF(C5=$B$5,IRR($J$4:J5,0.1)*12,"")</f>
        <v/>
      </c>
      <c r="N5" s="64" t="str">
        <f>IF(C5=$B$5,XIRR($J$4:J5,$D$4:D5,50),"")</f>
        <v/>
      </c>
      <c r="O5" s="42">
        <f>IFERROR(ROUNDDOWN(-E5,0),0)</f>
        <v>1000</v>
      </c>
      <c r="P5" s="42">
        <v>1</v>
      </c>
      <c r="Q5" s="42">
        <v>7</v>
      </c>
      <c r="R5" s="72"/>
      <c r="S5" s="73"/>
      <c r="T5" s="74">
        <f ca="1">IF(O5=0,"погашено",IF(B7="Да",ROUND(-$E$5*$B$11*(D5-D4),2),ROUND(-$E$5*$B$4*(D5-D4),2)))+IF(L5&gt;0,-E5*$B$4*(K5-D5),0)</f>
        <v>50</v>
      </c>
      <c r="U5" s="110">
        <v>0</v>
      </c>
    </row>
    <row r="6" spans="1:21" ht="15" thickBot="1" x14ac:dyDescent="0.35">
      <c r="A6" s="75" t="s">
        <v>47</v>
      </c>
      <c r="B6" s="76">
        <f>'Кредитний калькулятор'!C10</f>
        <v>365</v>
      </c>
      <c r="C6" s="57">
        <f t="shared" ca="1" si="1"/>
        <v>2</v>
      </c>
      <c r="D6" s="68">
        <f ca="1">IF(C6&gt;$B$5,"погашено",IF(I5&gt;H5,K5+$B$2,IF(C6&lt;=$B$5,D5+$B$2,"")))</f>
        <v>45624</v>
      </c>
      <c r="E6" s="60">
        <f t="shared" ref="E6:E69" ca="1" si="2">IF(C6&gt;$B$5,"погашено",E5+G5)</f>
        <v>-1000</v>
      </c>
      <c r="F6" s="60"/>
      <c r="G6" s="77">
        <f t="shared" ref="G6:G69" ca="1" si="3">IF(O6=0,"погашено",IF(L6&gt;T6,L6-H6,IF(C6=$B$5,-E6,IF(L6&gt;0,IF(L6-(-E6*$B$4*(K6-D6))&lt;0,0,L6-(-E6*$B$4*(K6-D6))),0))))</f>
        <v>0</v>
      </c>
      <c r="H6" s="60">
        <f ca="1">IF(O6=0,"погашено",ROUND(IF(G5&gt;0,-E6*$B$4*(D6-K5),-E6*$B$4*(D6-D5))+IF(L6&gt;0,-E6*$B$4*(K6-D6),0)-IF(AND(L5&gt;0,G5=0),L5,0),2))</f>
        <v>50</v>
      </c>
      <c r="I6" s="69">
        <f t="shared" ref="I6:I69" ca="1" si="4">IF(O6=0,"погашено",IFERROR(G6+H6,""))</f>
        <v>50</v>
      </c>
      <c r="J6" s="70">
        <f t="shared" ref="J6:J69" ca="1" si="5">IF(O6=0,"погашено",IFERROR(ROUNDDOWN(G6+H6,2),""))</f>
        <v>50</v>
      </c>
      <c r="K6" s="63"/>
      <c r="L6" s="71"/>
      <c r="M6" s="64" t="str">
        <f ca="1">IF(C6=$B$5,IRR($J$4:J6,0.1)*12,"")</f>
        <v/>
      </c>
      <c r="N6" s="64" t="str">
        <f ca="1">IF(C6=$B$5,XIRR($J$4:J6,$D$4:D6,50),"")</f>
        <v/>
      </c>
      <c r="O6" s="42">
        <f t="shared" ref="O6:O69" ca="1" si="6">IFERROR(ROUNDDOWN(-E6,0),0)</f>
        <v>1000</v>
      </c>
      <c r="P6" s="42">
        <f ca="1">IF(G5&gt;0,P5+2,P5+1)</f>
        <v>2</v>
      </c>
      <c r="Q6" s="42">
        <v>8</v>
      </c>
      <c r="R6" s="72"/>
      <c r="S6" s="73"/>
      <c r="T6" s="74">
        <f t="shared" ref="T6:T69" ca="1" si="7">IF(O6=0,"погашено",IF(B8="Да",ROUND(-$E$5*$B$11*(D6-D5),2),ROUND(-$E$5*$B$4*(D6-D5),2)))+IF(L6&gt;0,-E6*$B$4*(K6-D6),0)</f>
        <v>50</v>
      </c>
      <c r="U6" s="110">
        <v>0.01</v>
      </c>
    </row>
    <row r="7" spans="1:21" ht="15" customHeight="1" thickBot="1" x14ac:dyDescent="0.35">
      <c r="A7" s="78" t="s">
        <v>45</v>
      </c>
      <c r="B7" s="79" t="s">
        <v>5</v>
      </c>
      <c r="C7" s="57">
        <f t="shared" ca="1" si="1"/>
        <v>3</v>
      </c>
      <c r="D7" s="68">
        <f ca="1">IF(C7&gt;$B$5,"погашено",IF(I6&gt;H6,K6+$B$2,IF(C7&lt;=$B$5,D6+$B$2,"")))</f>
        <v>45629</v>
      </c>
      <c r="E7" s="60">
        <f t="shared" ca="1" si="2"/>
        <v>-1000</v>
      </c>
      <c r="F7" s="60"/>
      <c r="G7" s="77">
        <f t="shared" ca="1" si="3"/>
        <v>0</v>
      </c>
      <c r="H7" s="60">
        <f t="shared" ref="H7:H70" ca="1" si="8">IF(O7=0,"погашено",ROUND(IF(G6&gt;0,-E7*$B$4*(D7-K6),-E7*$B$4*(D7-D6))+IF(L7&gt;0,-E7*$B$4*(K7-D7),0)-IF(AND(L6&gt;0,G6=0),L6,0),2))</f>
        <v>50</v>
      </c>
      <c r="I7" s="69">
        <f t="shared" ca="1" si="4"/>
        <v>50</v>
      </c>
      <c r="J7" s="70">
        <f t="shared" ca="1" si="5"/>
        <v>50</v>
      </c>
      <c r="K7" s="63"/>
      <c r="L7" s="71"/>
      <c r="M7" s="64" t="str">
        <f ca="1">IF(C7=$B$5,IRR($J$4:J7,0.1)*12,"")</f>
        <v/>
      </c>
      <c r="N7" s="64" t="str">
        <f ca="1">IF(C7=$B$5,XIRR($J$4:J7,$D$4:D7,50),"")</f>
        <v/>
      </c>
      <c r="O7" s="42">
        <f t="shared" ca="1" si="6"/>
        <v>1000</v>
      </c>
      <c r="P7" s="42">
        <f t="shared" ref="P7:P70" ca="1" si="9">IF(G6&gt;0,P6+2,P6+1)</f>
        <v>3</v>
      </c>
      <c r="Q7" s="42">
        <v>9</v>
      </c>
      <c r="R7" s="72"/>
      <c r="S7" s="73"/>
      <c r="T7" s="74">
        <f t="shared" ca="1" si="7"/>
        <v>50</v>
      </c>
      <c r="U7" s="110">
        <v>0.02</v>
      </c>
    </row>
    <row r="8" spans="1:21" ht="15" thickBot="1" x14ac:dyDescent="0.35">
      <c r="A8" s="80" t="s">
        <v>48</v>
      </c>
      <c r="B8" s="81">
        <f>'Кредитний калькулятор'!C14</f>
        <v>0</v>
      </c>
      <c r="C8" s="57">
        <f t="shared" ca="1" si="1"/>
        <v>4</v>
      </c>
      <c r="D8" s="68">
        <f t="shared" ref="D8:D71" ca="1" si="10">IF(C8&gt;$B$5,"погашено",IF(I7&gt;H7,K7+$B$2,IF(C8&lt;=$B$5,D7+$B$2,"")))</f>
        <v>45634</v>
      </c>
      <c r="E8" s="60">
        <f t="shared" ca="1" si="2"/>
        <v>-1000</v>
      </c>
      <c r="F8" s="60"/>
      <c r="G8" s="77">
        <f t="shared" ca="1" si="3"/>
        <v>0</v>
      </c>
      <c r="H8" s="60">
        <f t="shared" ca="1" si="8"/>
        <v>50</v>
      </c>
      <c r="I8" s="69">
        <f t="shared" ca="1" si="4"/>
        <v>50</v>
      </c>
      <c r="J8" s="70">
        <f t="shared" ca="1" si="5"/>
        <v>50</v>
      </c>
      <c r="K8" s="63"/>
      <c r="L8" s="71"/>
      <c r="M8" s="64" t="str">
        <f ca="1">IF(C8=$B$5,IRR($J$4:J8,0.1)*12,"")</f>
        <v/>
      </c>
      <c r="N8" s="64" t="str">
        <f ca="1">IF(C8=$B$5,XIRR($J$4:J8,$D$4:D8,50),"")</f>
        <v/>
      </c>
      <c r="O8" s="42">
        <f t="shared" ca="1" si="6"/>
        <v>1000</v>
      </c>
      <c r="P8" s="42">
        <f t="shared" ca="1" si="9"/>
        <v>4</v>
      </c>
      <c r="Q8" s="42">
        <v>10</v>
      </c>
      <c r="R8" s="72"/>
      <c r="S8" s="73"/>
      <c r="T8" s="74">
        <f t="shared" ca="1" si="7"/>
        <v>50</v>
      </c>
      <c r="U8" s="110">
        <v>0.03</v>
      </c>
    </row>
    <row r="9" spans="1:21" ht="15" thickBot="1" x14ac:dyDescent="0.35">
      <c r="A9" s="43" t="s">
        <v>7</v>
      </c>
      <c r="B9" s="82">
        <f ca="1">'Кредитний калькулятор'!C6</f>
        <v>45614</v>
      </c>
      <c r="C9" s="57">
        <f t="shared" ca="1" si="1"/>
        <v>5</v>
      </c>
      <c r="D9" s="68">
        <f t="shared" ca="1" si="10"/>
        <v>45639</v>
      </c>
      <c r="E9" s="60">
        <f t="shared" ca="1" si="2"/>
        <v>-1000</v>
      </c>
      <c r="F9" s="60"/>
      <c r="G9" s="77">
        <f t="shared" ca="1" si="3"/>
        <v>0</v>
      </c>
      <c r="H9" s="60">
        <f t="shared" ca="1" si="8"/>
        <v>50</v>
      </c>
      <c r="I9" s="69">
        <f t="shared" ca="1" si="4"/>
        <v>50</v>
      </c>
      <c r="J9" s="70">
        <f t="shared" ca="1" si="5"/>
        <v>50</v>
      </c>
      <c r="K9" s="63"/>
      <c r="L9" s="71"/>
      <c r="M9" s="64" t="str">
        <f ca="1">IF(C9=$B$5,IRR($J$4:J9,0.1)*12,"")</f>
        <v/>
      </c>
      <c r="N9" s="64" t="str">
        <f ca="1">IF(C9=$B$5,XIRR($J$4:J9,$D$4:D9,50),"")</f>
        <v/>
      </c>
      <c r="O9" s="42">
        <f t="shared" ca="1" si="6"/>
        <v>1000</v>
      </c>
      <c r="P9" s="42">
        <f t="shared" ca="1" si="9"/>
        <v>5</v>
      </c>
      <c r="Q9" s="42">
        <v>11</v>
      </c>
      <c r="R9" s="72"/>
      <c r="S9" s="73"/>
      <c r="T9" s="74">
        <f t="shared" ca="1" si="7"/>
        <v>50</v>
      </c>
      <c r="U9" s="110">
        <v>0.04</v>
      </c>
    </row>
    <row r="10" spans="1:21" ht="15" customHeight="1" thickBot="1" x14ac:dyDescent="0.35">
      <c r="A10" s="66" t="s">
        <v>8</v>
      </c>
      <c r="B10" s="83">
        <f ca="1">B9+B12-B13</f>
        <v>45979</v>
      </c>
      <c r="C10" s="57">
        <f t="shared" ca="1" si="1"/>
        <v>6</v>
      </c>
      <c r="D10" s="68">
        <f t="shared" ca="1" si="10"/>
        <v>45644</v>
      </c>
      <c r="E10" s="60">
        <f t="shared" ca="1" si="2"/>
        <v>-1000</v>
      </c>
      <c r="F10" s="60"/>
      <c r="G10" s="77">
        <f t="shared" ca="1" si="3"/>
        <v>0</v>
      </c>
      <c r="H10" s="60">
        <f t="shared" ca="1" si="8"/>
        <v>50</v>
      </c>
      <c r="I10" s="69">
        <f t="shared" ca="1" si="4"/>
        <v>50</v>
      </c>
      <c r="J10" s="70">
        <f t="shared" ca="1" si="5"/>
        <v>50</v>
      </c>
      <c r="K10" s="63"/>
      <c r="L10" s="71"/>
      <c r="M10" s="64" t="str">
        <f ca="1">IF(C10=$B$5,IRR($J$4:J10,0.1)*12,"")</f>
        <v/>
      </c>
      <c r="N10" s="64" t="str">
        <f ca="1">IF(C10=$B$5,XIRR($J$4:J10,$D$4:D10,50),"")</f>
        <v/>
      </c>
      <c r="O10" s="42">
        <f t="shared" ca="1" si="6"/>
        <v>1000</v>
      </c>
      <c r="P10" s="42">
        <f t="shared" ca="1" si="9"/>
        <v>6</v>
      </c>
      <c r="Q10" s="42">
        <v>12</v>
      </c>
      <c r="R10" s="72"/>
      <c r="S10" s="73"/>
      <c r="T10" s="74">
        <f t="shared" ca="1" si="7"/>
        <v>50</v>
      </c>
      <c r="U10" s="110">
        <v>0.05</v>
      </c>
    </row>
    <row r="11" spans="1:21" ht="16.2" customHeight="1" thickBot="1" x14ac:dyDescent="0.35">
      <c r="A11" s="55" t="s">
        <v>42</v>
      </c>
      <c r="B11" s="84">
        <f>'Кредитний калькулятор'!C12</f>
        <v>0.01</v>
      </c>
      <c r="C11" s="57">
        <f t="shared" ca="1" si="1"/>
        <v>7</v>
      </c>
      <c r="D11" s="68">
        <f t="shared" ca="1" si="10"/>
        <v>45649</v>
      </c>
      <c r="E11" s="60">
        <f t="shared" ca="1" si="2"/>
        <v>-1000</v>
      </c>
      <c r="F11" s="60"/>
      <c r="G11" s="77">
        <f t="shared" ca="1" si="3"/>
        <v>0</v>
      </c>
      <c r="H11" s="60">
        <f t="shared" ca="1" si="8"/>
        <v>50</v>
      </c>
      <c r="I11" s="69">
        <f t="shared" ca="1" si="4"/>
        <v>50</v>
      </c>
      <c r="J11" s="70">
        <f t="shared" ca="1" si="5"/>
        <v>50</v>
      </c>
      <c r="K11" s="63"/>
      <c r="L11" s="71"/>
      <c r="M11" s="64" t="str">
        <f ca="1">IF(C11=$B$5,IRR($J$4:J11,0.1)*12,"")</f>
        <v/>
      </c>
      <c r="N11" s="64" t="str">
        <f ca="1">IF(C11=$B$5,XIRR($J$4:J11,$D$4:D11,50),"")</f>
        <v/>
      </c>
      <c r="O11" s="42">
        <f t="shared" ca="1" si="6"/>
        <v>1000</v>
      </c>
      <c r="P11" s="42">
        <f t="shared" ca="1" si="9"/>
        <v>7</v>
      </c>
      <c r="Q11" s="42">
        <v>13</v>
      </c>
      <c r="R11" s="72"/>
      <c r="S11" s="73"/>
      <c r="T11" s="74">
        <f t="shared" ca="1" si="7"/>
        <v>50</v>
      </c>
      <c r="U11" s="110">
        <v>0.1</v>
      </c>
    </row>
    <row r="12" spans="1:21" ht="15" thickBot="1" x14ac:dyDescent="0.35">
      <c r="A12" s="85"/>
      <c r="B12" s="86">
        <f>B5*B2</f>
        <v>365</v>
      </c>
      <c r="C12" s="87">
        <f t="shared" ca="1" si="1"/>
        <v>8</v>
      </c>
      <c r="D12" s="68">
        <f t="shared" ca="1" si="10"/>
        <v>45654</v>
      </c>
      <c r="E12" s="60">
        <f t="shared" ca="1" si="2"/>
        <v>-1000</v>
      </c>
      <c r="F12" s="60"/>
      <c r="G12" s="77">
        <f t="shared" ca="1" si="3"/>
        <v>0</v>
      </c>
      <c r="H12" s="60">
        <f t="shared" ca="1" si="8"/>
        <v>50</v>
      </c>
      <c r="I12" s="69">
        <f t="shared" ca="1" si="4"/>
        <v>50</v>
      </c>
      <c r="J12" s="70">
        <f t="shared" ca="1" si="5"/>
        <v>50</v>
      </c>
      <c r="K12" s="63"/>
      <c r="L12" s="71"/>
      <c r="M12" s="64" t="str">
        <f ca="1">IF(C12=$B$5,IRR($J$4:J12,0.1)*12,"")</f>
        <v/>
      </c>
      <c r="N12" s="64" t="str">
        <f ca="1">IF(C12=$B$5,XIRR($J$4:J12,$D$4:D12,50),"")</f>
        <v/>
      </c>
      <c r="O12" s="42">
        <f t="shared" ca="1" si="6"/>
        <v>1000</v>
      </c>
      <c r="P12" s="42">
        <f t="shared" ca="1" si="9"/>
        <v>8</v>
      </c>
      <c r="Q12" s="42">
        <v>14</v>
      </c>
      <c r="R12" s="72"/>
      <c r="S12" s="88"/>
      <c r="T12" s="74">
        <f t="shared" ca="1" si="7"/>
        <v>50</v>
      </c>
      <c r="U12" s="110">
        <v>0.15000000000000002</v>
      </c>
    </row>
    <row r="13" spans="1:21" ht="15.6" customHeight="1" thickBot="1" x14ac:dyDescent="0.35">
      <c r="A13" s="89">
        <f ca="1">B9+B5*B2</f>
        <v>45979</v>
      </c>
      <c r="B13" s="90">
        <v>0</v>
      </c>
      <c r="C13" s="87">
        <f t="shared" ca="1" si="1"/>
        <v>9</v>
      </c>
      <c r="D13" s="68">
        <f t="shared" ca="1" si="10"/>
        <v>45659</v>
      </c>
      <c r="E13" s="60">
        <f t="shared" ca="1" si="2"/>
        <v>-1000</v>
      </c>
      <c r="F13" s="60"/>
      <c r="G13" s="77">
        <f t="shared" ca="1" si="3"/>
        <v>0</v>
      </c>
      <c r="H13" s="60">
        <f t="shared" ca="1" si="8"/>
        <v>50</v>
      </c>
      <c r="I13" s="69">
        <f t="shared" ca="1" si="4"/>
        <v>50</v>
      </c>
      <c r="J13" s="70">
        <f t="shared" ca="1" si="5"/>
        <v>50</v>
      </c>
      <c r="K13" s="63"/>
      <c r="L13" s="71"/>
      <c r="M13" s="64" t="str">
        <f ca="1">IF(C13=$B$5,IRR($J$4:J13,0.1)*12,"")</f>
        <v/>
      </c>
      <c r="N13" s="64" t="str">
        <f ca="1">IF(C13=$B$5,XIRR($J$4:J13,$D$4:D13,50),"")</f>
        <v/>
      </c>
      <c r="O13" s="42">
        <f t="shared" ca="1" si="6"/>
        <v>1000</v>
      </c>
      <c r="P13" s="42">
        <f t="shared" ca="1" si="9"/>
        <v>9</v>
      </c>
      <c r="Q13" s="42">
        <v>15</v>
      </c>
      <c r="R13" s="72"/>
      <c r="S13" s="88"/>
      <c r="T13" s="74">
        <f t="shared" ca="1" si="7"/>
        <v>50</v>
      </c>
      <c r="U13" s="110">
        <v>0.2</v>
      </c>
    </row>
    <row r="14" spans="1:21" ht="15" thickBot="1" x14ac:dyDescent="0.35">
      <c r="A14" s="85"/>
      <c r="B14" s="91" t="str">
        <f>IF(AND(B8&gt;0,B7="Да"),"+","-")</f>
        <v>-</v>
      </c>
      <c r="C14" s="87">
        <f t="shared" ca="1" si="1"/>
        <v>10</v>
      </c>
      <c r="D14" s="68">
        <f t="shared" ca="1" si="10"/>
        <v>45664</v>
      </c>
      <c r="E14" s="60">
        <f t="shared" ca="1" si="2"/>
        <v>-1000</v>
      </c>
      <c r="F14" s="60"/>
      <c r="G14" s="77">
        <f t="shared" ca="1" si="3"/>
        <v>0</v>
      </c>
      <c r="H14" s="60">
        <f t="shared" ca="1" si="8"/>
        <v>50</v>
      </c>
      <c r="I14" s="69">
        <f t="shared" ca="1" si="4"/>
        <v>50</v>
      </c>
      <c r="J14" s="70">
        <f t="shared" ca="1" si="5"/>
        <v>50</v>
      </c>
      <c r="K14" s="63"/>
      <c r="L14" s="71"/>
      <c r="M14" s="64" t="str">
        <f ca="1">IF(C14=$B$5,IRR($J$4:J14,0.1)*12,"")</f>
        <v/>
      </c>
      <c r="N14" s="64" t="str">
        <f ca="1">IF(C14=$B$5,XIRR($J$4:J14,$D$4:D14,50),"")</f>
        <v/>
      </c>
      <c r="O14" s="42">
        <f t="shared" ca="1" si="6"/>
        <v>1000</v>
      </c>
      <c r="P14" s="42">
        <f t="shared" ca="1" si="9"/>
        <v>10</v>
      </c>
      <c r="Q14" s="42">
        <v>16</v>
      </c>
      <c r="R14" s="72"/>
      <c r="S14" s="88"/>
      <c r="T14" s="74">
        <f t="shared" ca="1" si="7"/>
        <v>50</v>
      </c>
      <c r="U14" s="110">
        <v>0.25</v>
      </c>
    </row>
    <row r="15" spans="1:21" ht="15" thickBot="1" x14ac:dyDescent="0.35">
      <c r="A15" s="92"/>
      <c r="B15" s="93"/>
      <c r="C15" s="87">
        <f t="shared" ca="1" si="1"/>
        <v>11</v>
      </c>
      <c r="D15" s="68">
        <f t="shared" ca="1" si="10"/>
        <v>45669</v>
      </c>
      <c r="E15" s="60">
        <f t="shared" ca="1" si="2"/>
        <v>-1000</v>
      </c>
      <c r="F15" s="60"/>
      <c r="G15" s="77">
        <f t="shared" ca="1" si="3"/>
        <v>0</v>
      </c>
      <c r="H15" s="60">
        <f t="shared" ca="1" si="8"/>
        <v>50</v>
      </c>
      <c r="I15" s="69">
        <f t="shared" ca="1" si="4"/>
        <v>50</v>
      </c>
      <c r="J15" s="70">
        <f t="shared" ca="1" si="5"/>
        <v>50</v>
      </c>
      <c r="K15" s="63"/>
      <c r="L15" s="71"/>
      <c r="M15" s="64" t="str">
        <f ca="1">IF(C15=$B$5,IRR($J$4:J15,0.1)*12,"")</f>
        <v/>
      </c>
      <c r="N15" s="64" t="str">
        <f ca="1">IF(C15=$B$5,XIRR($J$4:J15,$D$4:D15,50),"")</f>
        <v/>
      </c>
      <c r="O15" s="42">
        <f t="shared" ca="1" si="6"/>
        <v>1000</v>
      </c>
      <c r="P15" s="42">
        <f t="shared" ca="1" si="9"/>
        <v>11</v>
      </c>
      <c r="Q15" s="42">
        <v>17</v>
      </c>
      <c r="R15" s="72"/>
      <c r="S15" s="88"/>
      <c r="T15" s="74">
        <f t="shared" ca="1" si="7"/>
        <v>50</v>
      </c>
      <c r="U15" s="110">
        <v>0.3</v>
      </c>
    </row>
    <row r="16" spans="1:21" ht="15" thickBot="1" x14ac:dyDescent="0.35">
      <c r="A16" s="92"/>
      <c r="B16" s="93"/>
      <c r="C16" s="87">
        <f t="shared" ca="1" si="1"/>
        <v>12</v>
      </c>
      <c r="D16" s="68">
        <f t="shared" ca="1" si="10"/>
        <v>45674</v>
      </c>
      <c r="E16" s="60">
        <f t="shared" ca="1" si="2"/>
        <v>-1000</v>
      </c>
      <c r="F16" s="60"/>
      <c r="G16" s="77">
        <f t="shared" ca="1" si="3"/>
        <v>0</v>
      </c>
      <c r="H16" s="60">
        <f t="shared" ca="1" si="8"/>
        <v>50</v>
      </c>
      <c r="I16" s="69">
        <f t="shared" ca="1" si="4"/>
        <v>50</v>
      </c>
      <c r="J16" s="70">
        <f t="shared" ca="1" si="5"/>
        <v>50</v>
      </c>
      <c r="K16" s="63"/>
      <c r="L16" s="71"/>
      <c r="M16" s="64" t="str">
        <f ca="1">IF(C16=$B$5,IRR($J$4:J16,0.1)*12,"")</f>
        <v/>
      </c>
      <c r="N16" s="64" t="str">
        <f ca="1">IF(C16=$B$5,XIRR($J$4:J16,$D$4:D16,50),"")</f>
        <v/>
      </c>
      <c r="O16" s="42">
        <f t="shared" ca="1" si="6"/>
        <v>1000</v>
      </c>
      <c r="P16" s="42">
        <f t="shared" ca="1" si="9"/>
        <v>12</v>
      </c>
      <c r="Q16" s="42">
        <v>18</v>
      </c>
      <c r="R16" s="72"/>
      <c r="S16" s="88"/>
      <c r="T16" s="74">
        <f t="shared" ca="1" si="7"/>
        <v>50</v>
      </c>
      <c r="U16" s="110">
        <v>0.35</v>
      </c>
    </row>
    <row r="17" spans="1:21" ht="15" thickBot="1" x14ac:dyDescent="0.35">
      <c r="A17" s="92"/>
      <c r="B17" s="93"/>
      <c r="C17" s="87">
        <f t="shared" ca="1" si="1"/>
        <v>13</v>
      </c>
      <c r="D17" s="68">
        <f t="shared" ca="1" si="10"/>
        <v>45679</v>
      </c>
      <c r="E17" s="60">
        <f t="shared" ca="1" si="2"/>
        <v>-1000</v>
      </c>
      <c r="F17" s="60"/>
      <c r="G17" s="77">
        <f t="shared" ca="1" si="3"/>
        <v>0</v>
      </c>
      <c r="H17" s="60">
        <f t="shared" ca="1" si="8"/>
        <v>50</v>
      </c>
      <c r="I17" s="69">
        <f t="shared" ca="1" si="4"/>
        <v>50</v>
      </c>
      <c r="J17" s="70">
        <f t="shared" ca="1" si="5"/>
        <v>50</v>
      </c>
      <c r="K17" s="63"/>
      <c r="L17" s="71"/>
      <c r="M17" s="64" t="str">
        <f ca="1">IF(C17=$B$5,IRR($J$4:J17,0.1)*12,"")</f>
        <v/>
      </c>
      <c r="N17" s="64" t="str">
        <f ca="1">IF(C17=$B$5,XIRR($J$4:J17,$D$4:D17,50),"")</f>
        <v/>
      </c>
      <c r="O17" s="42">
        <f t="shared" ca="1" si="6"/>
        <v>1000</v>
      </c>
      <c r="P17" s="42">
        <f t="shared" ca="1" si="9"/>
        <v>13</v>
      </c>
      <c r="Q17" s="42">
        <v>19</v>
      </c>
      <c r="T17" s="74">
        <f t="shared" ca="1" si="7"/>
        <v>50</v>
      </c>
      <c r="U17" s="110">
        <v>0.39999999999999997</v>
      </c>
    </row>
    <row r="18" spans="1:21" ht="15" thickBot="1" x14ac:dyDescent="0.35">
      <c r="A18" s="92"/>
      <c r="B18" s="93"/>
      <c r="C18" s="87">
        <f t="shared" ca="1" si="1"/>
        <v>14</v>
      </c>
      <c r="D18" s="68">
        <f t="shared" ca="1" si="10"/>
        <v>45684</v>
      </c>
      <c r="E18" s="60">
        <f t="shared" ca="1" si="2"/>
        <v>-1000</v>
      </c>
      <c r="F18" s="60"/>
      <c r="G18" s="77">
        <f t="shared" ca="1" si="3"/>
        <v>0</v>
      </c>
      <c r="H18" s="60">
        <f t="shared" ca="1" si="8"/>
        <v>50</v>
      </c>
      <c r="I18" s="69">
        <f t="shared" ca="1" si="4"/>
        <v>50</v>
      </c>
      <c r="J18" s="70">
        <f t="shared" ca="1" si="5"/>
        <v>50</v>
      </c>
      <c r="K18" s="63"/>
      <c r="L18" s="71"/>
      <c r="M18" s="64" t="str">
        <f ca="1">IF(C18=$B$5,IRR($J$4:J18,0.1)*12,"")</f>
        <v/>
      </c>
      <c r="N18" s="64" t="str">
        <f ca="1">IF(C18=$B$5,XIRR($J$4:J18,$D$4:D18,50),"")</f>
        <v/>
      </c>
      <c r="O18" s="42">
        <f t="shared" ca="1" si="6"/>
        <v>1000</v>
      </c>
      <c r="P18" s="42">
        <f t="shared" ca="1" si="9"/>
        <v>14</v>
      </c>
      <c r="Q18" s="42">
        <v>20</v>
      </c>
      <c r="T18" s="74">
        <f t="shared" ca="1" si="7"/>
        <v>50</v>
      </c>
      <c r="U18" s="110">
        <v>0.44999999999999996</v>
      </c>
    </row>
    <row r="19" spans="1:21" ht="15" thickBot="1" x14ac:dyDescent="0.35">
      <c r="A19" s="92"/>
      <c r="B19" s="93"/>
      <c r="C19" s="87">
        <f t="shared" ca="1" si="1"/>
        <v>15</v>
      </c>
      <c r="D19" s="68">
        <f t="shared" ca="1" si="10"/>
        <v>45689</v>
      </c>
      <c r="E19" s="60">
        <f t="shared" ca="1" si="2"/>
        <v>-1000</v>
      </c>
      <c r="F19" s="60"/>
      <c r="G19" s="77">
        <f t="shared" ca="1" si="3"/>
        <v>0</v>
      </c>
      <c r="H19" s="60">
        <f t="shared" ca="1" si="8"/>
        <v>50</v>
      </c>
      <c r="I19" s="69">
        <f t="shared" ca="1" si="4"/>
        <v>50</v>
      </c>
      <c r="J19" s="70">
        <f t="shared" ca="1" si="5"/>
        <v>50</v>
      </c>
      <c r="K19" s="63"/>
      <c r="L19" s="71"/>
      <c r="M19" s="64" t="str">
        <f ca="1">IF(C19=$B$5,IRR($J$4:J19,0.1)*12,"")</f>
        <v/>
      </c>
      <c r="N19" s="64" t="str">
        <f ca="1">IF(C19=$B$5,XIRR($J$4:J19,$D$4:D19,50),"")</f>
        <v/>
      </c>
      <c r="O19" s="42">
        <f t="shared" ca="1" si="6"/>
        <v>1000</v>
      </c>
      <c r="P19" s="42">
        <f t="shared" ca="1" si="9"/>
        <v>15</v>
      </c>
      <c r="Q19" s="42">
        <v>21</v>
      </c>
      <c r="T19" s="74">
        <f t="shared" ca="1" si="7"/>
        <v>50</v>
      </c>
      <c r="U19" s="110">
        <v>0.49999999999999994</v>
      </c>
    </row>
    <row r="20" spans="1:21" ht="15" thickBot="1" x14ac:dyDescent="0.35">
      <c r="A20" s="92"/>
      <c r="B20" s="93"/>
      <c r="C20" s="87">
        <f t="shared" ca="1" si="1"/>
        <v>16</v>
      </c>
      <c r="D20" s="68">
        <f t="shared" ca="1" si="10"/>
        <v>45694</v>
      </c>
      <c r="E20" s="60">
        <f t="shared" ca="1" si="2"/>
        <v>-1000</v>
      </c>
      <c r="F20" s="60"/>
      <c r="G20" s="77">
        <f t="shared" ca="1" si="3"/>
        <v>0</v>
      </c>
      <c r="H20" s="60">
        <f t="shared" ca="1" si="8"/>
        <v>50</v>
      </c>
      <c r="I20" s="69">
        <f t="shared" ca="1" si="4"/>
        <v>50</v>
      </c>
      <c r="J20" s="70">
        <f t="shared" ca="1" si="5"/>
        <v>50</v>
      </c>
      <c r="K20" s="63"/>
      <c r="L20" s="71"/>
      <c r="M20" s="64" t="str">
        <f ca="1">IF(C20=$B$5,IRR($J$4:J20,0.1)*12,"")</f>
        <v/>
      </c>
      <c r="N20" s="64" t="str">
        <f ca="1">IF(C20=$B$5,XIRR($J$4:J20,$D$4:D20,50),"")</f>
        <v/>
      </c>
      <c r="O20" s="42">
        <f t="shared" ca="1" si="6"/>
        <v>1000</v>
      </c>
      <c r="P20" s="42">
        <f t="shared" ca="1" si="9"/>
        <v>16</v>
      </c>
      <c r="Q20" s="42">
        <v>22</v>
      </c>
      <c r="T20" s="74">
        <f t="shared" ca="1" si="7"/>
        <v>50</v>
      </c>
      <c r="U20" s="110">
        <v>0.54999999999999993</v>
      </c>
    </row>
    <row r="21" spans="1:21" ht="15" thickBot="1" x14ac:dyDescent="0.35">
      <c r="A21" s="92"/>
      <c r="B21" s="93"/>
      <c r="C21" s="87">
        <f t="shared" ca="1" si="1"/>
        <v>17</v>
      </c>
      <c r="D21" s="68">
        <f t="shared" ca="1" si="10"/>
        <v>45699</v>
      </c>
      <c r="E21" s="60">
        <f t="shared" ca="1" si="2"/>
        <v>-1000</v>
      </c>
      <c r="F21" s="60"/>
      <c r="G21" s="77">
        <f t="shared" ca="1" si="3"/>
        <v>0</v>
      </c>
      <c r="H21" s="60">
        <f t="shared" ca="1" si="8"/>
        <v>50</v>
      </c>
      <c r="I21" s="69">
        <f t="shared" ca="1" si="4"/>
        <v>50</v>
      </c>
      <c r="J21" s="70">
        <f t="shared" ca="1" si="5"/>
        <v>50</v>
      </c>
      <c r="K21" s="63"/>
      <c r="L21" s="71"/>
      <c r="M21" s="64" t="str">
        <f ca="1">IF(C21=$B$5,IRR($J$4:J21,0.1)*12,"")</f>
        <v/>
      </c>
      <c r="N21" s="64" t="str">
        <f ca="1">IF(C21=$B$5,XIRR($J$4:J21,$D$4:D21,50),"")</f>
        <v/>
      </c>
      <c r="O21" s="42">
        <f t="shared" ca="1" si="6"/>
        <v>1000</v>
      </c>
      <c r="P21" s="42">
        <f t="shared" ca="1" si="9"/>
        <v>17</v>
      </c>
      <c r="Q21" s="42">
        <v>23</v>
      </c>
      <c r="T21" s="74">
        <f t="shared" ca="1" si="7"/>
        <v>50</v>
      </c>
      <c r="U21" s="110">
        <v>0.6</v>
      </c>
    </row>
    <row r="22" spans="1:21" ht="15" thickBot="1" x14ac:dyDescent="0.35">
      <c r="A22" s="92"/>
      <c r="B22" s="93"/>
      <c r="C22" s="87">
        <f t="shared" ca="1" si="1"/>
        <v>18</v>
      </c>
      <c r="D22" s="68">
        <f t="shared" ca="1" si="10"/>
        <v>45704</v>
      </c>
      <c r="E22" s="60">
        <f t="shared" ca="1" si="2"/>
        <v>-1000</v>
      </c>
      <c r="F22" s="60"/>
      <c r="G22" s="77">
        <f t="shared" ca="1" si="3"/>
        <v>0</v>
      </c>
      <c r="H22" s="60">
        <f t="shared" ca="1" si="8"/>
        <v>50</v>
      </c>
      <c r="I22" s="69">
        <f t="shared" ca="1" si="4"/>
        <v>50</v>
      </c>
      <c r="J22" s="70">
        <f t="shared" ca="1" si="5"/>
        <v>50</v>
      </c>
      <c r="K22" s="63"/>
      <c r="L22" s="71"/>
      <c r="M22" s="64" t="str">
        <f ca="1">IF(C22=$B$5,IRR($J$4:J22,0.1)*12,"")</f>
        <v/>
      </c>
      <c r="N22" s="64" t="str">
        <f ca="1">IF(C22=$B$5,XIRR($J$4:J22,$D$4:D22,50),"")</f>
        <v/>
      </c>
      <c r="O22" s="42">
        <f t="shared" ca="1" si="6"/>
        <v>1000</v>
      </c>
      <c r="P22" s="42">
        <f t="shared" ca="1" si="9"/>
        <v>18</v>
      </c>
      <c r="Q22" s="42">
        <v>24</v>
      </c>
      <c r="T22" s="74">
        <f t="shared" ca="1" si="7"/>
        <v>50</v>
      </c>
      <c r="U22" s="110">
        <v>0.65</v>
      </c>
    </row>
    <row r="23" spans="1:21" ht="15" thickBot="1" x14ac:dyDescent="0.35">
      <c r="A23" s="92"/>
      <c r="B23" s="93"/>
      <c r="C23" s="87">
        <f t="shared" ca="1" si="1"/>
        <v>19</v>
      </c>
      <c r="D23" s="68">
        <f t="shared" ca="1" si="10"/>
        <v>45709</v>
      </c>
      <c r="E23" s="60">
        <f t="shared" ca="1" si="2"/>
        <v>-1000</v>
      </c>
      <c r="F23" s="60"/>
      <c r="G23" s="77">
        <f t="shared" ca="1" si="3"/>
        <v>0</v>
      </c>
      <c r="H23" s="60">
        <f t="shared" ca="1" si="8"/>
        <v>50</v>
      </c>
      <c r="I23" s="69">
        <f t="shared" ca="1" si="4"/>
        <v>50</v>
      </c>
      <c r="J23" s="70">
        <f t="shared" ca="1" si="5"/>
        <v>50</v>
      </c>
      <c r="K23" s="63"/>
      <c r="L23" s="71"/>
      <c r="M23" s="64" t="str">
        <f ca="1">IF(C23=$B$5,IRR($J$4:J23,0.1)*12,"")</f>
        <v/>
      </c>
      <c r="N23" s="64" t="str">
        <f ca="1">IF(C23=$B$5,XIRR($J$4:J23,$D$4:D23,50),"")</f>
        <v/>
      </c>
      <c r="O23" s="42">
        <f t="shared" ca="1" si="6"/>
        <v>1000</v>
      </c>
      <c r="P23" s="42">
        <f t="shared" ca="1" si="9"/>
        <v>19</v>
      </c>
      <c r="Q23" s="42">
        <v>25</v>
      </c>
      <c r="T23" s="74">
        <f t="shared" ca="1" si="7"/>
        <v>50</v>
      </c>
      <c r="U23" s="110">
        <v>0.70000000000000007</v>
      </c>
    </row>
    <row r="24" spans="1:21" ht="15" thickBot="1" x14ac:dyDescent="0.35">
      <c r="A24" s="92"/>
      <c r="B24" s="93"/>
      <c r="C24" s="87">
        <f t="shared" ca="1" si="1"/>
        <v>20</v>
      </c>
      <c r="D24" s="68">
        <f t="shared" ca="1" si="10"/>
        <v>45714</v>
      </c>
      <c r="E24" s="60">
        <f t="shared" ca="1" si="2"/>
        <v>-1000</v>
      </c>
      <c r="F24" s="60"/>
      <c r="G24" s="77">
        <f t="shared" ca="1" si="3"/>
        <v>0</v>
      </c>
      <c r="H24" s="60">
        <f t="shared" ca="1" si="8"/>
        <v>50</v>
      </c>
      <c r="I24" s="69">
        <f t="shared" ca="1" si="4"/>
        <v>50</v>
      </c>
      <c r="J24" s="70">
        <f t="shared" ca="1" si="5"/>
        <v>50</v>
      </c>
      <c r="K24" s="63"/>
      <c r="L24" s="71"/>
      <c r="M24" s="64" t="str">
        <f ca="1">IF(C24=$B$5,IRR($J$4:J24,0.1)*12,"")</f>
        <v/>
      </c>
      <c r="N24" s="64" t="str">
        <f ca="1">IF(C24=$B$5,XIRR($J$4:J24,$D$4:D24,50),"")</f>
        <v/>
      </c>
      <c r="O24" s="42">
        <f t="shared" ca="1" si="6"/>
        <v>1000</v>
      </c>
      <c r="P24" s="42">
        <f t="shared" ca="1" si="9"/>
        <v>20</v>
      </c>
      <c r="Q24" s="42">
        <v>26</v>
      </c>
      <c r="T24" s="74">
        <f t="shared" ca="1" si="7"/>
        <v>50</v>
      </c>
      <c r="U24" s="110">
        <v>0.75000000000000011</v>
      </c>
    </row>
    <row r="25" spans="1:21" ht="15" thickBot="1" x14ac:dyDescent="0.35">
      <c r="A25" s="92"/>
      <c r="B25" s="93"/>
      <c r="C25" s="87">
        <f t="shared" ca="1" si="1"/>
        <v>21</v>
      </c>
      <c r="D25" s="68">
        <f t="shared" ca="1" si="10"/>
        <v>45719</v>
      </c>
      <c r="E25" s="60">
        <f t="shared" ca="1" si="2"/>
        <v>-1000</v>
      </c>
      <c r="F25" s="60"/>
      <c r="G25" s="77">
        <f t="shared" ca="1" si="3"/>
        <v>0</v>
      </c>
      <c r="H25" s="60">
        <f t="shared" ca="1" si="8"/>
        <v>50</v>
      </c>
      <c r="I25" s="69">
        <f t="shared" ca="1" si="4"/>
        <v>50</v>
      </c>
      <c r="J25" s="70">
        <f t="shared" ca="1" si="5"/>
        <v>50</v>
      </c>
      <c r="K25" s="63"/>
      <c r="L25" s="71"/>
      <c r="M25" s="64" t="str">
        <f ca="1">IF(C25=$B$5,IRR($J$4:J25,0.1)*12,"")</f>
        <v/>
      </c>
      <c r="N25" s="64" t="str">
        <f ca="1">IF(C25=$B$5,XIRR($J$4:J25,$D$4:D25,50),"")</f>
        <v/>
      </c>
      <c r="O25" s="42">
        <f t="shared" ca="1" si="6"/>
        <v>1000</v>
      </c>
      <c r="P25" s="42">
        <f t="shared" ca="1" si="9"/>
        <v>21</v>
      </c>
      <c r="Q25" s="42">
        <v>27</v>
      </c>
      <c r="T25" s="74">
        <f t="shared" ca="1" si="7"/>
        <v>50</v>
      </c>
      <c r="U25" s="110">
        <v>0.80000000000000016</v>
      </c>
    </row>
    <row r="26" spans="1:21" ht="15" thickBot="1" x14ac:dyDescent="0.35">
      <c r="A26" s="92"/>
      <c r="B26" s="93"/>
      <c r="C26" s="87">
        <f t="shared" ca="1" si="1"/>
        <v>22</v>
      </c>
      <c r="D26" s="68">
        <f t="shared" ca="1" si="10"/>
        <v>45724</v>
      </c>
      <c r="E26" s="60">
        <f t="shared" ca="1" si="2"/>
        <v>-1000</v>
      </c>
      <c r="F26" s="60"/>
      <c r="G26" s="77">
        <f t="shared" ca="1" si="3"/>
        <v>0</v>
      </c>
      <c r="H26" s="60">
        <f t="shared" ca="1" si="8"/>
        <v>50</v>
      </c>
      <c r="I26" s="69">
        <f t="shared" ca="1" si="4"/>
        <v>50</v>
      </c>
      <c r="J26" s="70">
        <f t="shared" ca="1" si="5"/>
        <v>50</v>
      </c>
      <c r="K26" s="63"/>
      <c r="L26" s="71"/>
      <c r="M26" s="64" t="str">
        <f ca="1">IF(C26=$B$5,IRR($J$4:J26,0.1)*12,"")</f>
        <v/>
      </c>
      <c r="N26" s="64" t="str">
        <f ca="1">IF(C26=$B$5,XIRR($J$4:J26,$D$4:D26,50),"")</f>
        <v/>
      </c>
      <c r="O26" s="42">
        <f t="shared" ca="1" si="6"/>
        <v>1000</v>
      </c>
      <c r="P26" s="42">
        <f t="shared" ca="1" si="9"/>
        <v>22</v>
      </c>
      <c r="Q26" s="42">
        <v>28</v>
      </c>
      <c r="T26" s="74">
        <f t="shared" ca="1" si="7"/>
        <v>50</v>
      </c>
      <c r="U26" s="110">
        <v>0.8500000000000002</v>
      </c>
    </row>
    <row r="27" spans="1:21" ht="15" thickBot="1" x14ac:dyDescent="0.35">
      <c r="A27" s="92"/>
      <c r="B27" s="93"/>
      <c r="C27" s="87">
        <f t="shared" ca="1" si="1"/>
        <v>23</v>
      </c>
      <c r="D27" s="68">
        <f t="shared" ca="1" si="10"/>
        <v>45729</v>
      </c>
      <c r="E27" s="60">
        <f t="shared" ca="1" si="2"/>
        <v>-1000</v>
      </c>
      <c r="F27" s="60"/>
      <c r="G27" s="77">
        <f t="shared" ca="1" si="3"/>
        <v>0</v>
      </c>
      <c r="H27" s="60">
        <f t="shared" ca="1" si="8"/>
        <v>50</v>
      </c>
      <c r="I27" s="69">
        <f t="shared" ca="1" si="4"/>
        <v>50</v>
      </c>
      <c r="J27" s="70">
        <f t="shared" ca="1" si="5"/>
        <v>50</v>
      </c>
      <c r="K27" s="63"/>
      <c r="L27" s="71"/>
      <c r="M27" s="64" t="str">
        <f ca="1">IF(C27=$B$5,IRR($J$4:J27,0.1)*12,"")</f>
        <v/>
      </c>
      <c r="N27" s="64" t="str">
        <f ca="1">IF(C27=$B$5,XIRR($J$4:J27,$D$4:D27,50),"")</f>
        <v/>
      </c>
      <c r="O27" s="42">
        <f t="shared" ca="1" si="6"/>
        <v>1000</v>
      </c>
      <c r="P27" s="42">
        <f t="shared" ca="1" si="9"/>
        <v>23</v>
      </c>
      <c r="Q27" s="42">
        <v>29</v>
      </c>
      <c r="T27" s="74">
        <f t="shared" ca="1" si="7"/>
        <v>50</v>
      </c>
      <c r="U27" s="110">
        <v>0.90000000000000024</v>
      </c>
    </row>
    <row r="28" spans="1:21" ht="15" thickBot="1" x14ac:dyDescent="0.35">
      <c r="A28" s="94"/>
      <c r="C28" s="87">
        <f t="shared" ca="1" si="1"/>
        <v>24</v>
      </c>
      <c r="D28" s="68">
        <f t="shared" ca="1" si="10"/>
        <v>45734</v>
      </c>
      <c r="E28" s="60">
        <f t="shared" ca="1" si="2"/>
        <v>-1000</v>
      </c>
      <c r="F28" s="60"/>
      <c r="G28" s="77">
        <f t="shared" ca="1" si="3"/>
        <v>0</v>
      </c>
      <c r="H28" s="60">
        <f t="shared" ca="1" si="8"/>
        <v>50</v>
      </c>
      <c r="I28" s="69">
        <f t="shared" ca="1" si="4"/>
        <v>50</v>
      </c>
      <c r="J28" s="70">
        <f t="shared" ca="1" si="5"/>
        <v>50</v>
      </c>
      <c r="K28" s="63"/>
      <c r="L28" s="71"/>
      <c r="M28" s="64" t="str">
        <f ca="1">IF(C28=$B$5,IRR($J$4:J28,0.1)*12,"")</f>
        <v/>
      </c>
      <c r="N28" s="64" t="str">
        <f ca="1">IF(C28=$B$5,XIRR($J$4:J28,$D$4:D28,50),"")</f>
        <v/>
      </c>
      <c r="O28" s="42">
        <f t="shared" ca="1" si="6"/>
        <v>1000</v>
      </c>
      <c r="P28" s="42">
        <f t="shared" ca="1" si="9"/>
        <v>24</v>
      </c>
      <c r="Q28" s="42">
        <v>30</v>
      </c>
      <c r="T28" s="74">
        <f t="shared" ca="1" si="7"/>
        <v>50</v>
      </c>
      <c r="U28" s="110">
        <v>0.95000000000000029</v>
      </c>
    </row>
    <row r="29" spans="1:21" ht="15" thickBot="1" x14ac:dyDescent="0.35">
      <c r="A29" s="94"/>
      <c r="C29" s="87">
        <f t="shared" ca="1" si="1"/>
        <v>25</v>
      </c>
      <c r="D29" s="68">
        <f t="shared" ca="1" si="10"/>
        <v>45739</v>
      </c>
      <c r="E29" s="60">
        <f t="shared" ca="1" si="2"/>
        <v>-1000</v>
      </c>
      <c r="F29" s="60"/>
      <c r="G29" s="77">
        <f t="shared" ca="1" si="3"/>
        <v>0</v>
      </c>
      <c r="H29" s="60">
        <f t="shared" ca="1" si="8"/>
        <v>50</v>
      </c>
      <c r="I29" s="69">
        <f t="shared" ca="1" si="4"/>
        <v>50</v>
      </c>
      <c r="J29" s="70">
        <f t="shared" ca="1" si="5"/>
        <v>50</v>
      </c>
      <c r="K29" s="63"/>
      <c r="L29" s="71"/>
      <c r="M29" s="64" t="str">
        <f ca="1">IF(C29=$B$5,IRR($J$4:J29,0.1)*12,"")</f>
        <v/>
      </c>
      <c r="N29" s="64" t="str">
        <f ca="1">IF(C29=$B$5,XIRR($J$4:J29,$D$4:D29,50),"")</f>
        <v/>
      </c>
      <c r="O29" s="42">
        <f t="shared" ca="1" si="6"/>
        <v>1000</v>
      </c>
      <c r="P29" s="42">
        <f t="shared" ca="1" si="9"/>
        <v>25</v>
      </c>
      <c r="T29" s="74">
        <f t="shared" ca="1" si="7"/>
        <v>50</v>
      </c>
    </row>
    <row r="30" spans="1:21" ht="15" thickBot="1" x14ac:dyDescent="0.35">
      <c r="A30" s="94"/>
      <c r="C30" s="87">
        <f t="shared" ca="1" si="1"/>
        <v>26</v>
      </c>
      <c r="D30" s="68">
        <f t="shared" ca="1" si="10"/>
        <v>45744</v>
      </c>
      <c r="E30" s="60">
        <f t="shared" ca="1" si="2"/>
        <v>-1000</v>
      </c>
      <c r="F30" s="60"/>
      <c r="G30" s="77">
        <f t="shared" ca="1" si="3"/>
        <v>0</v>
      </c>
      <c r="H30" s="60">
        <f t="shared" ca="1" si="8"/>
        <v>50</v>
      </c>
      <c r="I30" s="69">
        <f t="shared" ca="1" si="4"/>
        <v>50</v>
      </c>
      <c r="J30" s="70">
        <f t="shared" ca="1" si="5"/>
        <v>50</v>
      </c>
      <c r="K30" s="63"/>
      <c r="L30" s="71"/>
      <c r="M30" s="64" t="str">
        <f ca="1">IF(C30=$B$5,IRR($J$4:J30,0.1)*12,"")</f>
        <v/>
      </c>
      <c r="N30" s="64" t="str">
        <f ca="1">IF(C30=$B$5,XIRR($J$4:J30,$D$4:D30,50),"")</f>
        <v/>
      </c>
      <c r="O30" s="42">
        <f t="shared" ca="1" si="6"/>
        <v>1000</v>
      </c>
      <c r="P30" s="42">
        <f t="shared" ca="1" si="9"/>
        <v>26</v>
      </c>
      <c r="T30" s="74">
        <f t="shared" ca="1" si="7"/>
        <v>50</v>
      </c>
    </row>
    <row r="31" spans="1:21" ht="15" thickBot="1" x14ac:dyDescent="0.35">
      <c r="A31" s="94"/>
      <c r="C31" s="87">
        <f t="shared" ca="1" si="1"/>
        <v>27</v>
      </c>
      <c r="D31" s="68">
        <f t="shared" ca="1" si="10"/>
        <v>45749</v>
      </c>
      <c r="E31" s="60">
        <f t="shared" ca="1" si="2"/>
        <v>-1000</v>
      </c>
      <c r="F31" s="60"/>
      <c r="G31" s="77">
        <f t="shared" ca="1" si="3"/>
        <v>0</v>
      </c>
      <c r="H31" s="60">
        <f t="shared" ca="1" si="8"/>
        <v>50</v>
      </c>
      <c r="I31" s="69">
        <f t="shared" ca="1" si="4"/>
        <v>50</v>
      </c>
      <c r="J31" s="70">
        <f t="shared" ca="1" si="5"/>
        <v>50</v>
      </c>
      <c r="K31" s="63"/>
      <c r="L31" s="71"/>
      <c r="M31" s="64" t="str">
        <f ca="1">IF(C31=$B$5,IRR($J$4:J31,0.1)*12,"")</f>
        <v/>
      </c>
      <c r="N31" s="64" t="str">
        <f ca="1">IF(C31=$B$5,XIRR($J$4:J31,$D$4:D31,50),"")</f>
        <v/>
      </c>
      <c r="O31" s="42">
        <f t="shared" ca="1" si="6"/>
        <v>1000</v>
      </c>
      <c r="P31" s="42">
        <f t="shared" ca="1" si="9"/>
        <v>27</v>
      </c>
      <c r="T31" s="74">
        <f t="shared" ca="1" si="7"/>
        <v>50</v>
      </c>
    </row>
    <row r="32" spans="1:21" ht="15" thickBot="1" x14ac:dyDescent="0.35">
      <c r="A32" s="94"/>
      <c r="C32" s="87">
        <f t="shared" ca="1" si="1"/>
        <v>28</v>
      </c>
      <c r="D32" s="68">
        <f t="shared" ca="1" si="10"/>
        <v>45754</v>
      </c>
      <c r="E32" s="60">
        <f t="shared" ca="1" si="2"/>
        <v>-1000</v>
      </c>
      <c r="F32" s="60"/>
      <c r="G32" s="77">
        <f t="shared" ca="1" si="3"/>
        <v>0</v>
      </c>
      <c r="H32" s="60">
        <f t="shared" ca="1" si="8"/>
        <v>50</v>
      </c>
      <c r="I32" s="69">
        <f t="shared" ca="1" si="4"/>
        <v>50</v>
      </c>
      <c r="J32" s="70">
        <f t="shared" ca="1" si="5"/>
        <v>50</v>
      </c>
      <c r="K32" s="63"/>
      <c r="L32" s="71"/>
      <c r="M32" s="64" t="str">
        <f ca="1">IF(C32=$B$5,IRR($J$4:J32,0.1)*12,"")</f>
        <v/>
      </c>
      <c r="N32" s="64" t="str">
        <f ca="1">IF(C32=$B$5,XIRR($J$4:J32,$D$4:D32,50),"")</f>
        <v/>
      </c>
      <c r="O32" s="42">
        <f t="shared" ca="1" si="6"/>
        <v>1000</v>
      </c>
      <c r="P32" s="42">
        <f t="shared" ca="1" si="9"/>
        <v>28</v>
      </c>
      <c r="T32" s="74">
        <f t="shared" ca="1" si="7"/>
        <v>50</v>
      </c>
    </row>
    <row r="33" spans="1:20" ht="15" thickBot="1" x14ac:dyDescent="0.35">
      <c r="A33" s="94"/>
      <c r="C33" s="87">
        <f t="shared" ca="1" si="1"/>
        <v>29</v>
      </c>
      <c r="D33" s="68">
        <f t="shared" ca="1" si="10"/>
        <v>45759</v>
      </c>
      <c r="E33" s="60">
        <f t="shared" ca="1" si="2"/>
        <v>-1000</v>
      </c>
      <c r="F33" s="60"/>
      <c r="G33" s="77">
        <f t="shared" ca="1" si="3"/>
        <v>0</v>
      </c>
      <c r="H33" s="60">
        <f t="shared" ca="1" si="8"/>
        <v>50</v>
      </c>
      <c r="I33" s="69">
        <f t="shared" ca="1" si="4"/>
        <v>50</v>
      </c>
      <c r="J33" s="70">
        <f t="shared" ca="1" si="5"/>
        <v>50</v>
      </c>
      <c r="K33" s="63"/>
      <c r="L33" s="71"/>
      <c r="M33" s="64" t="str">
        <f ca="1">IF(C33=$B$5,IRR($J$4:J33,0.1)*12,"")</f>
        <v/>
      </c>
      <c r="N33" s="64" t="str">
        <f ca="1">IF(C33=$B$5,XIRR($J$4:J33,$D$4:D33,50),"")</f>
        <v/>
      </c>
      <c r="O33" s="42">
        <f t="shared" ca="1" si="6"/>
        <v>1000</v>
      </c>
      <c r="P33" s="42">
        <f t="shared" ca="1" si="9"/>
        <v>29</v>
      </c>
      <c r="T33" s="74">
        <f t="shared" ca="1" si="7"/>
        <v>50</v>
      </c>
    </row>
    <row r="34" spans="1:20" ht="15" thickBot="1" x14ac:dyDescent="0.35">
      <c r="A34" s="94"/>
      <c r="C34" s="87">
        <f t="shared" ca="1" si="1"/>
        <v>30</v>
      </c>
      <c r="D34" s="68">
        <f t="shared" ca="1" si="10"/>
        <v>45764</v>
      </c>
      <c r="E34" s="60">
        <f t="shared" ca="1" si="2"/>
        <v>-1000</v>
      </c>
      <c r="F34" s="60"/>
      <c r="G34" s="77">
        <f t="shared" ca="1" si="3"/>
        <v>0</v>
      </c>
      <c r="H34" s="60">
        <f t="shared" ca="1" si="8"/>
        <v>50</v>
      </c>
      <c r="I34" s="69">
        <f t="shared" ca="1" si="4"/>
        <v>50</v>
      </c>
      <c r="J34" s="70">
        <f t="shared" ca="1" si="5"/>
        <v>50</v>
      </c>
      <c r="K34" s="63"/>
      <c r="L34" s="71"/>
      <c r="M34" s="64" t="str">
        <f ca="1">IF(C34=$B$5,IRR($J$4:J34,0.1)*12,"")</f>
        <v/>
      </c>
      <c r="N34" s="64" t="str">
        <f ca="1">IF(C34=$B$5,XIRR($J$4:J34,$D$4:D34,50),"")</f>
        <v/>
      </c>
      <c r="O34" s="42">
        <f t="shared" ca="1" si="6"/>
        <v>1000</v>
      </c>
      <c r="P34" s="42">
        <f t="shared" ca="1" si="9"/>
        <v>30</v>
      </c>
      <c r="T34" s="74">
        <f t="shared" ca="1" si="7"/>
        <v>50</v>
      </c>
    </row>
    <row r="35" spans="1:20" ht="15" thickBot="1" x14ac:dyDescent="0.35">
      <c r="A35" s="94"/>
      <c r="C35" s="87">
        <f t="shared" ca="1" si="1"/>
        <v>31</v>
      </c>
      <c r="D35" s="68">
        <f t="shared" ca="1" si="10"/>
        <v>45769</v>
      </c>
      <c r="E35" s="60">
        <f t="shared" ca="1" si="2"/>
        <v>-1000</v>
      </c>
      <c r="F35" s="60"/>
      <c r="G35" s="77">
        <f t="shared" ca="1" si="3"/>
        <v>0</v>
      </c>
      <c r="H35" s="60">
        <f t="shared" ca="1" si="8"/>
        <v>50</v>
      </c>
      <c r="I35" s="69">
        <f t="shared" ca="1" si="4"/>
        <v>50</v>
      </c>
      <c r="J35" s="70">
        <f t="shared" ca="1" si="5"/>
        <v>50</v>
      </c>
      <c r="K35" s="63"/>
      <c r="L35" s="71"/>
      <c r="M35" s="64" t="str">
        <f ca="1">IF(C35=$B$5,IRR($J$4:J35,0.1)*12,"")</f>
        <v/>
      </c>
      <c r="N35" s="64" t="str">
        <f ca="1">IF(C35=$B$5,XIRR($J$4:J35,$D$4:D35,50),"")</f>
        <v/>
      </c>
      <c r="O35" s="42">
        <f t="shared" ca="1" si="6"/>
        <v>1000</v>
      </c>
      <c r="P35" s="42">
        <f t="shared" ca="1" si="9"/>
        <v>31</v>
      </c>
      <c r="T35" s="74">
        <f t="shared" ca="1" si="7"/>
        <v>50</v>
      </c>
    </row>
    <row r="36" spans="1:20" ht="15" thickBot="1" x14ac:dyDescent="0.35">
      <c r="A36" s="94"/>
      <c r="C36" s="87">
        <f t="shared" ca="1" si="1"/>
        <v>32</v>
      </c>
      <c r="D36" s="68">
        <f t="shared" ca="1" si="10"/>
        <v>45774</v>
      </c>
      <c r="E36" s="60">
        <f t="shared" ca="1" si="2"/>
        <v>-1000</v>
      </c>
      <c r="F36" s="60"/>
      <c r="G36" s="77">
        <f t="shared" ca="1" si="3"/>
        <v>0</v>
      </c>
      <c r="H36" s="60">
        <f t="shared" ca="1" si="8"/>
        <v>50</v>
      </c>
      <c r="I36" s="69">
        <f t="shared" ca="1" si="4"/>
        <v>50</v>
      </c>
      <c r="J36" s="70">
        <f t="shared" ca="1" si="5"/>
        <v>50</v>
      </c>
      <c r="K36" s="63"/>
      <c r="L36" s="71"/>
      <c r="M36" s="64" t="str">
        <f ca="1">IF(C36=$B$5,IRR($J$4:J36,0.1)*12,"")</f>
        <v/>
      </c>
      <c r="N36" s="64" t="str">
        <f ca="1">IF(C36=$B$5,XIRR($J$4:J36,$D$4:D36,50),"")</f>
        <v/>
      </c>
      <c r="O36" s="42">
        <f t="shared" ca="1" si="6"/>
        <v>1000</v>
      </c>
      <c r="P36" s="42">
        <f t="shared" ca="1" si="9"/>
        <v>32</v>
      </c>
      <c r="T36" s="74">
        <f t="shared" ca="1" si="7"/>
        <v>50</v>
      </c>
    </row>
    <row r="37" spans="1:20" ht="15" thickBot="1" x14ac:dyDescent="0.35">
      <c r="A37" s="94"/>
      <c r="C37" s="87">
        <f t="shared" ca="1" si="1"/>
        <v>33</v>
      </c>
      <c r="D37" s="68">
        <f t="shared" ca="1" si="10"/>
        <v>45779</v>
      </c>
      <c r="E37" s="60">
        <f t="shared" ca="1" si="2"/>
        <v>-1000</v>
      </c>
      <c r="F37" s="60"/>
      <c r="G37" s="77">
        <f t="shared" ca="1" si="3"/>
        <v>0</v>
      </c>
      <c r="H37" s="60">
        <f t="shared" ca="1" si="8"/>
        <v>50</v>
      </c>
      <c r="I37" s="69">
        <f t="shared" ca="1" si="4"/>
        <v>50</v>
      </c>
      <c r="J37" s="70">
        <f t="shared" ca="1" si="5"/>
        <v>50</v>
      </c>
      <c r="K37" s="63"/>
      <c r="L37" s="71"/>
      <c r="M37" s="64" t="str">
        <f ca="1">IF(C37=$B$5,IRR($J$4:J37,0.1)*12,"")</f>
        <v/>
      </c>
      <c r="N37" s="64" t="str">
        <f ca="1">IF(C37=$B$5,XIRR($J$4:J37,$D$4:D37,50),"")</f>
        <v/>
      </c>
      <c r="O37" s="42">
        <f t="shared" ca="1" si="6"/>
        <v>1000</v>
      </c>
      <c r="P37" s="42">
        <f t="shared" ca="1" si="9"/>
        <v>33</v>
      </c>
      <c r="T37" s="74">
        <f t="shared" ca="1" si="7"/>
        <v>50</v>
      </c>
    </row>
    <row r="38" spans="1:20" ht="15" thickBot="1" x14ac:dyDescent="0.35">
      <c r="A38" s="94"/>
      <c r="C38" s="87">
        <f t="shared" ca="1" si="1"/>
        <v>34</v>
      </c>
      <c r="D38" s="68">
        <f t="shared" ca="1" si="10"/>
        <v>45784</v>
      </c>
      <c r="E38" s="60">
        <f t="shared" ca="1" si="2"/>
        <v>-1000</v>
      </c>
      <c r="F38" s="60"/>
      <c r="G38" s="77">
        <f t="shared" ca="1" si="3"/>
        <v>0</v>
      </c>
      <c r="H38" s="60">
        <f t="shared" ca="1" si="8"/>
        <v>50</v>
      </c>
      <c r="I38" s="69">
        <f t="shared" ca="1" si="4"/>
        <v>50</v>
      </c>
      <c r="J38" s="70">
        <f t="shared" ca="1" si="5"/>
        <v>50</v>
      </c>
      <c r="K38" s="63"/>
      <c r="L38" s="71"/>
      <c r="M38" s="64" t="str">
        <f ca="1">IF(C38=$B$5,IRR($J$4:J38,0.1)*12,"")</f>
        <v/>
      </c>
      <c r="N38" s="64" t="str">
        <f ca="1">IF(C38=$B$5,XIRR($J$4:J38,$D$4:D38,50),"")</f>
        <v/>
      </c>
      <c r="O38" s="42">
        <f t="shared" ca="1" si="6"/>
        <v>1000</v>
      </c>
      <c r="P38" s="42">
        <f t="shared" ca="1" si="9"/>
        <v>34</v>
      </c>
      <c r="T38" s="74">
        <f t="shared" ca="1" si="7"/>
        <v>50</v>
      </c>
    </row>
    <row r="39" spans="1:20" ht="15" thickBot="1" x14ac:dyDescent="0.35">
      <c r="A39" s="94"/>
      <c r="C39" s="87">
        <f t="shared" ca="1" si="1"/>
        <v>35</v>
      </c>
      <c r="D39" s="68">
        <f t="shared" ca="1" si="10"/>
        <v>45789</v>
      </c>
      <c r="E39" s="60">
        <f t="shared" ca="1" si="2"/>
        <v>-1000</v>
      </c>
      <c r="F39" s="60"/>
      <c r="G39" s="77">
        <f t="shared" ca="1" si="3"/>
        <v>0</v>
      </c>
      <c r="H39" s="60">
        <f t="shared" ca="1" si="8"/>
        <v>50</v>
      </c>
      <c r="I39" s="69">
        <f t="shared" ca="1" si="4"/>
        <v>50</v>
      </c>
      <c r="J39" s="70">
        <f t="shared" ca="1" si="5"/>
        <v>50</v>
      </c>
      <c r="K39" s="63"/>
      <c r="L39" s="71"/>
      <c r="M39" s="64" t="str">
        <f ca="1">IF(C39=$B$5,IRR($J$4:J39,0.1)*12,"")</f>
        <v/>
      </c>
      <c r="N39" s="64" t="str">
        <f ca="1">IF(C39=$B$5,XIRR($J$4:J39,$D$4:D39,50),"")</f>
        <v/>
      </c>
      <c r="O39" s="42">
        <f t="shared" ca="1" si="6"/>
        <v>1000</v>
      </c>
      <c r="P39" s="42">
        <f t="shared" ca="1" si="9"/>
        <v>35</v>
      </c>
      <c r="T39" s="74">
        <f t="shared" ca="1" si="7"/>
        <v>50</v>
      </c>
    </row>
    <row r="40" spans="1:20" ht="15" thickBot="1" x14ac:dyDescent="0.35">
      <c r="A40" s="94"/>
      <c r="C40" s="87">
        <f t="shared" ca="1" si="1"/>
        <v>36</v>
      </c>
      <c r="D40" s="68">
        <f t="shared" ca="1" si="10"/>
        <v>45794</v>
      </c>
      <c r="E40" s="60">
        <f t="shared" ca="1" si="2"/>
        <v>-1000</v>
      </c>
      <c r="F40" s="95"/>
      <c r="G40" s="77">
        <f t="shared" ca="1" si="3"/>
        <v>0</v>
      </c>
      <c r="H40" s="60">
        <f t="shared" ca="1" si="8"/>
        <v>50</v>
      </c>
      <c r="I40" s="69">
        <f t="shared" ca="1" si="4"/>
        <v>50</v>
      </c>
      <c r="J40" s="70">
        <f t="shared" ca="1" si="5"/>
        <v>50</v>
      </c>
      <c r="K40" s="63"/>
      <c r="L40" s="71"/>
      <c r="M40" s="64" t="str">
        <f ca="1">IF(C40=$B$5,IRR($J$4:J40,0.1)*12,"")</f>
        <v/>
      </c>
      <c r="N40" s="64" t="str">
        <f ca="1">IF(C40=$B$5,XIRR($J$4:J40,$D$4:D40,50),"")</f>
        <v/>
      </c>
      <c r="O40" s="42">
        <f t="shared" ca="1" si="6"/>
        <v>1000</v>
      </c>
      <c r="P40" s="42">
        <f t="shared" ca="1" si="9"/>
        <v>36</v>
      </c>
      <c r="T40" s="74">
        <f t="shared" ca="1" si="7"/>
        <v>50</v>
      </c>
    </row>
    <row r="41" spans="1:20" ht="15" thickBot="1" x14ac:dyDescent="0.35">
      <c r="A41" s="94"/>
      <c r="C41" s="87">
        <f t="shared" ca="1" si="1"/>
        <v>37</v>
      </c>
      <c r="D41" s="68">
        <f t="shared" ca="1" si="10"/>
        <v>45799</v>
      </c>
      <c r="E41" s="60">
        <f t="shared" ca="1" si="2"/>
        <v>-1000</v>
      </c>
      <c r="F41" s="95"/>
      <c r="G41" s="77">
        <f t="shared" ca="1" si="3"/>
        <v>0</v>
      </c>
      <c r="H41" s="60">
        <f t="shared" ca="1" si="8"/>
        <v>50</v>
      </c>
      <c r="I41" s="69">
        <f t="shared" ca="1" si="4"/>
        <v>50</v>
      </c>
      <c r="J41" s="70">
        <f t="shared" ca="1" si="5"/>
        <v>50</v>
      </c>
      <c r="K41" s="63"/>
      <c r="L41" s="71"/>
      <c r="M41" s="64" t="str">
        <f ca="1">IF(C41=$B$5,IRR($J$4:J41,0.1)*12,"")</f>
        <v/>
      </c>
      <c r="N41" s="64" t="str">
        <f ca="1">IF(C41=$B$5,XIRR($J$4:J41,$D$4:D41,50),"")</f>
        <v/>
      </c>
      <c r="O41" s="42">
        <f t="shared" ca="1" si="6"/>
        <v>1000</v>
      </c>
      <c r="P41" s="42">
        <f t="shared" ca="1" si="9"/>
        <v>37</v>
      </c>
      <c r="T41" s="74">
        <f t="shared" ca="1" si="7"/>
        <v>50</v>
      </c>
    </row>
    <row r="42" spans="1:20" ht="15" thickBot="1" x14ac:dyDescent="0.35">
      <c r="A42" s="94"/>
      <c r="C42" s="87">
        <f t="shared" ca="1" si="1"/>
        <v>38</v>
      </c>
      <c r="D42" s="68">
        <f t="shared" ca="1" si="10"/>
        <v>45804</v>
      </c>
      <c r="E42" s="60">
        <f t="shared" ca="1" si="2"/>
        <v>-1000</v>
      </c>
      <c r="F42" s="95"/>
      <c r="G42" s="77">
        <f t="shared" ca="1" si="3"/>
        <v>0</v>
      </c>
      <c r="H42" s="60">
        <f t="shared" ca="1" si="8"/>
        <v>50</v>
      </c>
      <c r="I42" s="69">
        <f t="shared" ca="1" si="4"/>
        <v>50</v>
      </c>
      <c r="J42" s="70">
        <f t="shared" ca="1" si="5"/>
        <v>50</v>
      </c>
      <c r="K42" s="63"/>
      <c r="L42" s="71"/>
      <c r="M42" s="64" t="str">
        <f ca="1">IF(C42=$B$5,IRR($J$4:J42,0.1)*12,"")</f>
        <v/>
      </c>
      <c r="N42" s="64" t="str">
        <f ca="1">IF(C42=$B$5,XIRR($J$4:J42,$D$4:D42,50),"")</f>
        <v/>
      </c>
      <c r="O42" s="42">
        <f t="shared" ca="1" si="6"/>
        <v>1000</v>
      </c>
      <c r="P42" s="42">
        <f t="shared" ca="1" si="9"/>
        <v>38</v>
      </c>
      <c r="T42" s="74">
        <f t="shared" ca="1" si="7"/>
        <v>50</v>
      </c>
    </row>
    <row r="43" spans="1:20" ht="15" thickBot="1" x14ac:dyDescent="0.35">
      <c r="A43" s="94"/>
      <c r="C43" s="87">
        <f t="shared" ca="1" si="1"/>
        <v>39</v>
      </c>
      <c r="D43" s="68">
        <f t="shared" ca="1" si="10"/>
        <v>45809</v>
      </c>
      <c r="E43" s="60">
        <f t="shared" ca="1" si="2"/>
        <v>-1000</v>
      </c>
      <c r="F43" s="95"/>
      <c r="G43" s="77">
        <f t="shared" ca="1" si="3"/>
        <v>0</v>
      </c>
      <c r="H43" s="60">
        <f t="shared" ca="1" si="8"/>
        <v>50</v>
      </c>
      <c r="I43" s="69">
        <f t="shared" ca="1" si="4"/>
        <v>50</v>
      </c>
      <c r="J43" s="70">
        <f t="shared" ca="1" si="5"/>
        <v>50</v>
      </c>
      <c r="K43" s="63"/>
      <c r="L43" s="71"/>
      <c r="M43" s="64" t="str">
        <f ca="1">IF(C43=$B$5,IRR($J$4:J43,0.1)*12,"")</f>
        <v/>
      </c>
      <c r="N43" s="64" t="str">
        <f ca="1">IF(C43=$B$5,XIRR($J$4:J43,$D$4:D43,50),"")</f>
        <v/>
      </c>
      <c r="O43" s="42">
        <f t="shared" ca="1" si="6"/>
        <v>1000</v>
      </c>
      <c r="P43" s="42">
        <f t="shared" ca="1" si="9"/>
        <v>39</v>
      </c>
      <c r="T43" s="74">
        <f t="shared" ca="1" si="7"/>
        <v>50</v>
      </c>
    </row>
    <row r="44" spans="1:20" ht="15" thickBot="1" x14ac:dyDescent="0.35">
      <c r="A44" s="94"/>
      <c r="C44" s="87">
        <f t="shared" ca="1" si="1"/>
        <v>40</v>
      </c>
      <c r="D44" s="68">
        <f t="shared" ca="1" si="10"/>
        <v>45814</v>
      </c>
      <c r="E44" s="60">
        <f t="shared" ca="1" si="2"/>
        <v>-1000</v>
      </c>
      <c r="F44" s="95"/>
      <c r="G44" s="77">
        <f t="shared" ca="1" si="3"/>
        <v>0</v>
      </c>
      <c r="H44" s="60">
        <f t="shared" ca="1" si="8"/>
        <v>50</v>
      </c>
      <c r="I44" s="69">
        <f t="shared" ca="1" si="4"/>
        <v>50</v>
      </c>
      <c r="J44" s="70">
        <f t="shared" ca="1" si="5"/>
        <v>50</v>
      </c>
      <c r="K44" s="63"/>
      <c r="L44" s="71"/>
      <c r="M44" s="64" t="str">
        <f ca="1">IF(C44=$B$5,IRR($J$4:J44,0.1)*12,"")</f>
        <v/>
      </c>
      <c r="N44" s="64" t="str">
        <f ca="1">IF(C44=$B$5,XIRR($J$4:J44,$D$4:D44,50),"")</f>
        <v/>
      </c>
      <c r="O44" s="42">
        <f t="shared" ca="1" si="6"/>
        <v>1000</v>
      </c>
      <c r="P44" s="42">
        <f t="shared" ca="1" si="9"/>
        <v>40</v>
      </c>
      <c r="T44" s="74">
        <f t="shared" ca="1" si="7"/>
        <v>50</v>
      </c>
    </row>
    <row r="45" spans="1:20" ht="15" thickBot="1" x14ac:dyDescent="0.35">
      <c r="A45" s="94"/>
      <c r="C45" s="87">
        <f t="shared" ca="1" si="1"/>
        <v>41</v>
      </c>
      <c r="D45" s="68">
        <f t="shared" ca="1" si="10"/>
        <v>45819</v>
      </c>
      <c r="E45" s="60">
        <f t="shared" ca="1" si="2"/>
        <v>-1000</v>
      </c>
      <c r="F45" s="95"/>
      <c r="G45" s="77">
        <f t="shared" ca="1" si="3"/>
        <v>0</v>
      </c>
      <c r="H45" s="60">
        <f t="shared" ca="1" si="8"/>
        <v>50</v>
      </c>
      <c r="I45" s="69">
        <f t="shared" ca="1" si="4"/>
        <v>50</v>
      </c>
      <c r="J45" s="70">
        <f t="shared" ca="1" si="5"/>
        <v>50</v>
      </c>
      <c r="K45" s="63"/>
      <c r="L45" s="71"/>
      <c r="M45" s="64" t="str">
        <f ca="1">IF(C45=$B$5,IRR($J$4:J45,0.1)*12,"")</f>
        <v/>
      </c>
      <c r="N45" s="64" t="str">
        <f ca="1">IF(C45=$B$5,XIRR($J$4:J45,$D$4:D45,50),"")</f>
        <v/>
      </c>
      <c r="O45" s="42">
        <f t="shared" ca="1" si="6"/>
        <v>1000</v>
      </c>
      <c r="P45" s="42">
        <f t="shared" ca="1" si="9"/>
        <v>41</v>
      </c>
      <c r="T45" s="74">
        <f t="shared" ca="1" si="7"/>
        <v>50</v>
      </c>
    </row>
    <row r="46" spans="1:20" ht="15" thickBot="1" x14ac:dyDescent="0.35">
      <c r="A46" s="94"/>
      <c r="C46" s="87">
        <f t="shared" ca="1" si="1"/>
        <v>42</v>
      </c>
      <c r="D46" s="68">
        <f t="shared" ca="1" si="10"/>
        <v>45824</v>
      </c>
      <c r="E46" s="60">
        <f t="shared" ca="1" si="2"/>
        <v>-1000</v>
      </c>
      <c r="F46" s="95"/>
      <c r="G46" s="77">
        <f t="shared" ca="1" si="3"/>
        <v>0</v>
      </c>
      <c r="H46" s="60">
        <f t="shared" ca="1" si="8"/>
        <v>50</v>
      </c>
      <c r="I46" s="69">
        <f t="shared" ca="1" si="4"/>
        <v>50</v>
      </c>
      <c r="J46" s="70">
        <f t="shared" ca="1" si="5"/>
        <v>50</v>
      </c>
      <c r="K46" s="63"/>
      <c r="L46" s="71"/>
      <c r="M46" s="64" t="str">
        <f ca="1">IF(C46=$B$5,IRR($J$4:J46,0.1)*12,"")</f>
        <v/>
      </c>
      <c r="N46" s="64" t="str">
        <f ca="1">IF(C46=$B$5,XIRR($J$4:J46,$D$4:D46,50),"")</f>
        <v/>
      </c>
      <c r="O46" s="42">
        <f t="shared" ca="1" si="6"/>
        <v>1000</v>
      </c>
      <c r="P46" s="42">
        <f t="shared" ca="1" si="9"/>
        <v>42</v>
      </c>
      <c r="T46" s="74">
        <f t="shared" ca="1" si="7"/>
        <v>50</v>
      </c>
    </row>
    <row r="47" spans="1:20" ht="15" thickBot="1" x14ac:dyDescent="0.35">
      <c r="A47" s="94"/>
      <c r="C47" s="87">
        <f t="shared" ca="1" si="1"/>
        <v>43</v>
      </c>
      <c r="D47" s="68">
        <f t="shared" ca="1" si="10"/>
        <v>45829</v>
      </c>
      <c r="E47" s="60">
        <f t="shared" ca="1" si="2"/>
        <v>-1000</v>
      </c>
      <c r="F47" s="95"/>
      <c r="G47" s="77">
        <f t="shared" ca="1" si="3"/>
        <v>0</v>
      </c>
      <c r="H47" s="60">
        <f t="shared" ca="1" si="8"/>
        <v>50</v>
      </c>
      <c r="I47" s="69">
        <f t="shared" ca="1" si="4"/>
        <v>50</v>
      </c>
      <c r="J47" s="70">
        <f t="shared" ca="1" si="5"/>
        <v>50</v>
      </c>
      <c r="K47" s="63"/>
      <c r="L47" s="71"/>
      <c r="M47" s="64" t="str">
        <f ca="1">IF(C47=$B$5,IRR($J$4:J47,0.1)*12,"")</f>
        <v/>
      </c>
      <c r="N47" s="64" t="str">
        <f ca="1">IF(C47=$B$5,XIRR($J$4:J47,$D$4:D47,50),"")</f>
        <v/>
      </c>
      <c r="O47" s="42">
        <f t="shared" ca="1" si="6"/>
        <v>1000</v>
      </c>
      <c r="P47" s="42">
        <f t="shared" ca="1" si="9"/>
        <v>43</v>
      </c>
      <c r="T47" s="74">
        <f t="shared" ca="1" si="7"/>
        <v>50</v>
      </c>
    </row>
    <row r="48" spans="1:20" ht="15" thickBot="1" x14ac:dyDescent="0.35">
      <c r="A48" s="94"/>
      <c r="C48" s="87">
        <f t="shared" ca="1" si="1"/>
        <v>44</v>
      </c>
      <c r="D48" s="68">
        <f t="shared" ca="1" si="10"/>
        <v>45834</v>
      </c>
      <c r="E48" s="60">
        <f t="shared" ca="1" si="2"/>
        <v>-1000</v>
      </c>
      <c r="F48" s="95"/>
      <c r="G48" s="77">
        <f t="shared" ca="1" si="3"/>
        <v>0</v>
      </c>
      <c r="H48" s="60">
        <f t="shared" ca="1" si="8"/>
        <v>50</v>
      </c>
      <c r="I48" s="69">
        <f t="shared" ca="1" si="4"/>
        <v>50</v>
      </c>
      <c r="J48" s="70">
        <f t="shared" ca="1" si="5"/>
        <v>50</v>
      </c>
      <c r="K48" s="63"/>
      <c r="L48" s="71"/>
      <c r="M48" s="64" t="str">
        <f ca="1">IF(C48=$B$5,IRR($J$4:J48,0.1)*12,"")</f>
        <v/>
      </c>
      <c r="N48" s="64" t="str">
        <f ca="1">IF(C48=$B$5,XIRR($J$4:J48,$D$4:D48,50),"")</f>
        <v/>
      </c>
      <c r="O48" s="42">
        <f t="shared" ca="1" si="6"/>
        <v>1000</v>
      </c>
      <c r="P48" s="42">
        <f t="shared" ca="1" si="9"/>
        <v>44</v>
      </c>
      <c r="T48" s="74">
        <f t="shared" ca="1" si="7"/>
        <v>50</v>
      </c>
    </row>
    <row r="49" spans="1:20" ht="15" thickBot="1" x14ac:dyDescent="0.35">
      <c r="A49" s="94"/>
      <c r="C49" s="87">
        <f t="shared" ca="1" si="1"/>
        <v>45</v>
      </c>
      <c r="D49" s="68">
        <f t="shared" ca="1" si="10"/>
        <v>45839</v>
      </c>
      <c r="E49" s="60">
        <f t="shared" ca="1" si="2"/>
        <v>-1000</v>
      </c>
      <c r="F49" s="95"/>
      <c r="G49" s="77">
        <f t="shared" ca="1" si="3"/>
        <v>0</v>
      </c>
      <c r="H49" s="60">
        <f t="shared" ca="1" si="8"/>
        <v>50</v>
      </c>
      <c r="I49" s="69">
        <f t="shared" ca="1" si="4"/>
        <v>50</v>
      </c>
      <c r="J49" s="70">
        <f t="shared" ca="1" si="5"/>
        <v>50</v>
      </c>
      <c r="K49" s="63"/>
      <c r="L49" s="71"/>
      <c r="M49" s="64" t="str">
        <f ca="1">IF(C49=$B$5,IRR($J$4:J49,0.1)*12,"")</f>
        <v/>
      </c>
      <c r="N49" s="64" t="str">
        <f ca="1">IF(C49=$B$5,XIRR($J$4:J49,$D$4:D49,50),"")</f>
        <v/>
      </c>
      <c r="O49" s="42">
        <f t="shared" ca="1" si="6"/>
        <v>1000</v>
      </c>
      <c r="P49" s="42">
        <f t="shared" ca="1" si="9"/>
        <v>45</v>
      </c>
      <c r="T49" s="74">
        <f t="shared" ca="1" si="7"/>
        <v>50</v>
      </c>
    </row>
    <row r="50" spans="1:20" ht="15" thickBot="1" x14ac:dyDescent="0.35">
      <c r="A50" s="94"/>
      <c r="C50" s="87">
        <f t="shared" ca="1" si="1"/>
        <v>46</v>
      </c>
      <c r="D50" s="68">
        <f t="shared" ca="1" si="10"/>
        <v>45844</v>
      </c>
      <c r="E50" s="60">
        <f t="shared" ca="1" si="2"/>
        <v>-1000</v>
      </c>
      <c r="F50" s="95"/>
      <c r="G50" s="77">
        <f t="shared" ca="1" si="3"/>
        <v>0</v>
      </c>
      <c r="H50" s="60">
        <f t="shared" ca="1" si="8"/>
        <v>50</v>
      </c>
      <c r="I50" s="69">
        <f t="shared" ca="1" si="4"/>
        <v>50</v>
      </c>
      <c r="J50" s="70">
        <f t="shared" ca="1" si="5"/>
        <v>50</v>
      </c>
      <c r="K50" s="63"/>
      <c r="L50" s="71"/>
      <c r="M50" s="64" t="str">
        <f ca="1">IF(C50=$B$5,IRR($J$4:J50,0.1)*12,"")</f>
        <v/>
      </c>
      <c r="N50" s="64" t="str">
        <f ca="1">IF(C50=$B$5,XIRR($J$4:J50,$D$4:D50,50),"")</f>
        <v/>
      </c>
      <c r="O50" s="42">
        <f t="shared" ca="1" si="6"/>
        <v>1000</v>
      </c>
      <c r="P50" s="42">
        <f t="shared" ca="1" si="9"/>
        <v>46</v>
      </c>
      <c r="T50" s="74">
        <f t="shared" ca="1" si="7"/>
        <v>50</v>
      </c>
    </row>
    <row r="51" spans="1:20" ht="15" thickBot="1" x14ac:dyDescent="0.35">
      <c r="A51" s="94"/>
      <c r="C51" s="87">
        <f t="shared" ca="1" si="1"/>
        <v>47</v>
      </c>
      <c r="D51" s="68">
        <f t="shared" ca="1" si="10"/>
        <v>45849</v>
      </c>
      <c r="E51" s="60">
        <f t="shared" ca="1" si="2"/>
        <v>-1000</v>
      </c>
      <c r="F51" s="95"/>
      <c r="G51" s="77">
        <f t="shared" ca="1" si="3"/>
        <v>0</v>
      </c>
      <c r="H51" s="60">
        <f t="shared" ca="1" si="8"/>
        <v>50</v>
      </c>
      <c r="I51" s="69">
        <f t="shared" ca="1" si="4"/>
        <v>50</v>
      </c>
      <c r="J51" s="70">
        <f t="shared" ca="1" si="5"/>
        <v>50</v>
      </c>
      <c r="K51" s="63"/>
      <c r="L51" s="71"/>
      <c r="M51" s="64" t="str">
        <f ca="1">IF(C51=$B$5,IRR($J$4:J51,0.1)*12,"")</f>
        <v/>
      </c>
      <c r="N51" s="64" t="str">
        <f ca="1">IF(C51=$B$5,XIRR($J$4:J51,$D$4:D51,50),"")</f>
        <v/>
      </c>
      <c r="O51" s="42">
        <f t="shared" ca="1" si="6"/>
        <v>1000</v>
      </c>
      <c r="P51" s="42">
        <f t="shared" ca="1" si="9"/>
        <v>47</v>
      </c>
      <c r="T51" s="74">
        <f t="shared" ca="1" si="7"/>
        <v>50</v>
      </c>
    </row>
    <row r="52" spans="1:20" ht="15" thickBot="1" x14ac:dyDescent="0.35">
      <c r="A52" s="94"/>
      <c r="C52" s="87">
        <f t="shared" ca="1" si="1"/>
        <v>48</v>
      </c>
      <c r="D52" s="68">
        <f t="shared" ca="1" si="10"/>
        <v>45854</v>
      </c>
      <c r="E52" s="60">
        <f t="shared" ca="1" si="2"/>
        <v>-1000</v>
      </c>
      <c r="F52" s="95"/>
      <c r="G52" s="77">
        <f t="shared" ca="1" si="3"/>
        <v>0</v>
      </c>
      <c r="H52" s="60">
        <f t="shared" ca="1" si="8"/>
        <v>50</v>
      </c>
      <c r="I52" s="69">
        <f t="shared" ca="1" si="4"/>
        <v>50</v>
      </c>
      <c r="J52" s="70">
        <f t="shared" ca="1" si="5"/>
        <v>50</v>
      </c>
      <c r="K52" s="63"/>
      <c r="L52" s="71"/>
      <c r="M52" s="64" t="str">
        <f ca="1">IF(C52=$B$5,IRR($J$4:J52,0.1)*12,"")</f>
        <v/>
      </c>
      <c r="N52" s="64" t="str">
        <f ca="1">IF(C52=$B$5,XIRR($J$4:J52,$D$4:D52,50),"")</f>
        <v/>
      </c>
      <c r="O52" s="42">
        <f t="shared" ca="1" si="6"/>
        <v>1000</v>
      </c>
      <c r="P52" s="42">
        <f t="shared" ca="1" si="9"/>
        <v>48</v>
      </c>
      <c r="T52" s="74">
        <f t="shared" ca="1" si="7"/>
        <v>50</v>
      </c>
    </row>
    <row r="53" spans="1:20" ht="15" thickBot="1" x14ac:dyDescent="0.35">
      <c r="A53" s="94"/>
      <c r="C53" s="87">
        <f t="shared" ca="1" si="1"/>
        <v>49</v>
      </c>
      <c r="D53" s="68">
        <f t="shared" ca="1" si="10"/>
        <v>45859</v>
      </c>
      <c r="E53" s="60">
        <f t="shared" ca="1" si="2"/>
        <v>-1000</v>
      </c>
      <c r="F53" s="95"/>
      <c r="G53" s="77">
        <f t="shared" ca="1" si="3"/>
        <v>0</v>
      </c>
      <c r="H53" s="60">
        <f t="shared" ca="1" si="8"/>
        <v>50</v>
      </c>
      <c r="I53" s="69">
        <f t="shared" ca="1" si="4"/>
        <v>50</v>
      </c>
      <c r="J53" s="70">
        <f t="shared" ca="1" si="5"/>
        <v>50</v>
      </c>
      <c r="K53" s="63"/>
      <c r="L53" s="71"/>
      <c r="M53" s="64" t="str">
        <f ca="1">IF(C53=$B$5,IRR($J$4:J53,0.1)*12,"")</f>
        <v/>
      </c>
      <c r="N53" s="64" t="str">
        <f ca="1">IF(C53=$B$5,XIRR($J$4:J53,$D$4:D53,50),"")</f>
        <v/>
      </c>
      <c r="O53" s="42">
        <f t="shared" ca="1" si="6"/>
        <v>1000</v>
      </c>
      <c r="P53" s="42">
        <f t="shared" ca="1" si="9"/>
        <v>49</v>
      </c>
      <c r="T53" s="74">
        <f t="shared" ca="1" si="7"/>
        <v>50</v>
      </c>
    </row>
    <row r="54" spans="1:20" ht="15" thickBot="1" x14ac:dyDescent="0.35">
      <c r="A54" s="94"/>
      <c r="C54" s="87">
        <f t="shared" ca="1" si="1"/>
        <v>50</v>
      </c>
      <c r="D54" s="68">
        <f t="shared" ca="1" si="10"/>
        <v>45864</v>
      </c>
      <c r="E54" s="60">
        <f t="shared" ca="1" si="2"/>
        <v>-1000</v>
      </c>
      <c r="F54" s="95"/>
      <c r="G54" s="77">
        <f t="shared" ca="1" si="3"/>
        <v>0</v>
      </c>
      <c r="H54" s="60">
        <f t="shared" ca="1" si="8"/>
        <v>50</v>
      </c>
      <c r="I54" s="69">
        <f t="shared" ca="1" si="4"/>
        <v>50</v>
      </c>
      <c r="J54" s="70">
        <f t="shared" ca="1" si="5"/>
        <v>50</v>
      </c>
      <c r="K54" s="63"/>
      <c r="L54" s="71"/>
      <c r="M54" s="64" t="str">
        <f ca="1">IF(C54=$B$5,IRR($J$4:J54,0.1)*12,"")</f>
        <v/>
      </c>
      <c r="N54" s="64" t="str">
        <f ca="1">IF(C54=$B$5,XIRR($J$4:J54,$D$4:D54,50),"")</f>
        <v/>
      </c>
      <c r="O54" s="42">
        <f t="shared" ca="1" si="6"/>
        <v>1000</v>
      </c>
      <c r="P54" s="42">
        <f t="shared" ca="1" si="9"/>
        <v>50</v>
      </c>
      <c r="T54" s="74">
        <f t="shared" ca="1" si="7"/>
        <v>50</v>
      </c>
    </row>
    <row r="55" spans="1:20" ht="15" thickBot="1" x14ac:dyDescent="0.35">
      <c r="A55" s="94"/>
      <c r="C55" s="87">
        <f t="shared" ca="1" si="1"/>
        <v>51</v>
      </c>
      <c r="D55" s="68">
        <f t="shared" ca="1" si="10"/>
        <v>45869</v>
      </c>
      <c r="E55" s="60">
        <f t="shared" ca="1" si="2"/>
        <v>-1000</v>
      </c>
      <c r="F55" s="95"/>
      <c r="G55" s="77">
        <f t="shared" ca="1" si="3"/>
        <v>0</v>
      </c>
      <c r="H55" s="60">
        <f t="shared" ca="1" si="8"/>
        <v>50</v>
      </c>
      <c r="I55" s="69">
        <f t="shared" ca="1" si="4"/>
        <v>50</v>
      </c>
      <c r="J55" s="70">
        <f t="shared" ca="1" si="5"/>
        <v>50</v>
      </c>
      <c r="K55" s="63"/>
      <c r="L55" s="71"/>
      <c r="M55" s="64" t="str">
        <f ca="1">IF(C55=$B$5,IRR($J$4:J55,0.1)*12,"")</f>
        <v/>
      </c>
      <c r="N55" s="64" t="str">
        <f ca="1">IF(C55=$B$5,XIRR($J$4:J55,$D$4:D55,50),"")</f>
        <v/>
      </c>
      <c r="O55" s="42">
        <f t="shared" ca="1" si="6"/>
        <v>1000</v>
      </c>
      <c r="P55" s="42">
        <f t="shared" ca="1" si="9"/>
        <v>51</v>
      </c>
      <c r="T55" s="74">
        <f t="shared" ca="1" si="7"/>
        <v>50</v>
      </c>
    </row>
    <row r="56" spans="1:20" ht="15" thickBot="1" x14ac:dyDescent="0.35">
      <c r="A56" s="94"/>
      <c r="C56" s="87">
        <f t="shared" ca="1" si="1"/>
        <v>52</v>
      </c>
      <c r="D56" s="68">
        <f t="shared" ca="1" si="10"/>
        <v>45874</v>
      </c>
      <c r="E56" s="60">
        <f t="shared" ca="1" si="2"/>
        <v>-1000</v>
      </c>
      <c r="F56" s="95"/>
      <c r="G56" s="77">
        <f t="shared" ca="1" si="3"/>
        <v>0</v>
      </c>
      <c r="H56" s="60">
        <f t="shared" ca="1" si="8"/>
        <v>50</v>
      </c>
      <c r="I56" s="69">
        <f t="shared" ca="1" si="4"/>
        <v>50</v>
      </c>
      <c r="J56" s="70">
        <f t="shared" ca="1" si="5"/>
        <v>50</v>
      </c>
      <c r="K56" s="63"/>
      <c r="L56" s="71"/>
      <c r="M56" s="64" t="str">
        <f ca="1">IF(C56=$B$5,IRR($J$4:J56,0.1)*12,"")</f>
        <v/>
      </c>
      <c r="N56" s="64" t="str">
        <f ca="1">IF(C56=$B$5,XIRR($J$4:J56,$D$4:D56,50),"")</f>
        <v/>
      </c>
      <c r="O56" s="42">
        <f t="shared" ca="1" si="6"/>
        <v>1000</v>
      </c>
      <c r="P56" s="42">
        <f t="shared" ca="1" si="9"/>
        <v>52</v>
      </c>
      <c r="T56" s="74">
        <f t="shared" ca="1" si="7"/>
        <v>50</v>
      </c>
    </row>
    <row r="57" spans="1:20" ht="15" thickBot="1" x14ac:dyDescent="0.35">
      <c r="A57" s="94"/>
      <c r="C57" s="87">
        <f t="shared" ca="1" si="1"/>
        <v>53</v>
      </c>
      <c r="D57" s="68">
        <f t="shared" ca="1" si="10"/>
        <v>45879</v>
      </c>
      <c r="E57" s="60">
        <f t="shared" ca="1" si="2"/>
        <v>-1000</v>
      </c>
      <c r="F57" s="95"/>
      <c r="G57" s="77">
        <f t="shared" ca="1" si="3"/>
        <v>0</v>
      </c>
      <c r="H57" s="60">
        <f t="shared" ca="1" si="8"/>
        <v>50</v>
      </c>
      <c r="I57" s="69">
        <f t="shared" ca="1" si="4"/>
        <v>50</v>
      </c>
      <c r="J57" s="70">
        <f t="shared" ca="1" si="5"/>
        <v>50</v>
      </c>
      <c r="K57" s="63"/>
      <c r="L57" s="71"/>
      <c r="M57" s="64" t="str">
        <f ca="1">IF(C57=$B$5,IRR($J$4:J57,0.1)*12,"")</f>
        <v/>
      </c>
      <c r="N57" s="64" t="str">
        <f ca="1">IF(C57=$B$5,XIRR($J$4:J57,$D$4:D57,50),"")</f>
        <v/>
      </c>
      <c r="O57" s="42">
        <f t="shared" ca="1" si="6"/>
        <v>1000</v>
      </c>
      <c r="P57" s="42">
        <f t="shared" ca="1" si="9"/>
        <v>53</v>
      </c>
      <c r="T57" s="74">
        <f t="shared" ca="1" si="7"/>
        <v>50</v>
      </c>
    </row>
    <row r="58" spans="1:20" ht="15" thickBot="1" x14ac:dyDescent="0.35">
      <c r="A58" s="94"/>
      <c r="C58" s="87">
        <f t="shared" ca="1" si="1"/>
        <v>54</v>
      </c>
      <c r="D58" s="68">
        <f t="shared" ca="1" si="10"/>
        <v>45884</v>
      </c>
      <c r="E58" s="60">
        <f t="shared" ca="1" si="2"/>
        <v>-1000</v>
      </c>
      <c r="F58" s="95"/>
      <c r="G58" s="77">
        <f t="shared" ca="1" si="3"/>
        <v>0</v>
      </c>
      <c r="H58" s="60">
        <f t="shared" ca="1" si="8"/>
        <v>50</v>
      </c>
      <c r="I58" s="69">
        <f t="shared" ca="1" si="4"/>
        <v>50</v>
      </c>
      <c r="J58" s="70">
        <f t="shared" ca="1" si="5"/>
        <v>50</v>
      </c>
      <c r="K58" s="63"/>
      <c r="L58" s="71"/>
      <c r="M58" s="64" t="str">
        <f ca="1">IF(C58=$B$5,IRR($J$4:J58,0.1)*12,"")</f>
        <v/>
      </c>
      <c r="N58" s="64" t="str">
        <f ca="1">IF(C58=$B$5,XIRR($J$4:J58,$D$4:D58,50),"")</f>
        <v/>
      </c>
      <c r="O58" s="42">
        <f t="shared" ca="1" si="6"/>
        <v>1000</v>
      </c>
      <c r="P58" s="42">
        <f t="shared" ca="1" si="9"/>
        <v>54</v>
      </c>
      <c r="T58" s="74">
        <f t="shared" ca="1" si="7"/>
        <v>50</v>
      </c>
    </row>
    <row r="59" spans="1:20" ht="15" thickBot="1" x14ac:dyDescent="0.35">
      <c r="A59" s="94"/>
      <c r="C59" s="87">
        <f t="shared" ca="1" si="1"/>
        <v>55</v>
      </c>
      <c r="D59" s="68">
        <f t="shared" ca="1" si="10"/>
        <v>45889</v>
      </c>
      <c r="E59" s="60">
        <f t="shared" ca="1" si="2"/>
        <v>-1000</v>
      </c>
      <c r="F59" s="95"/>
      <c r="G59" s="77">
        <f t="shared" ca="1" si="3"/>
        <v>0</v>
      </c>
      <c r="H59" s="60">
        <f t="shared" ca="1" si="8"/>
        <v>50</v>
      </c>
      <c r="I59" s="69">
        <f t="shared" ca="1" si="4"/>
        <v>50</v>
      </c>
      <c r="J59" s="70">
        <f t="shared" ca="1" si="5"/>
        <v>50</v>
      </c>
      <c r="K59" s="63"/>
      <c r="L59" s="71"/>
      <c r="M59" s="64" t="str">
        <f ca="1">IF(C59=$B$5,IRR($J$4:J59,0.1)*12,"")</f>
        <v/>
      </c>
      <c r="N59" s="64" t="str">
        <f ca="1">IF(C59=$B$5,XIRR($J$4:J59,$D$4:D59,50),"")</f>
        <v/>
      </c>
      <c r="O59" s="42">
        <f t="shared" ca="1" si="6"/>
        <v>1000</v>
      </c>
      <c r="P59" s="42">
        <f t="shared" ca="1" si="9"/>
        <v>55</v>
      </c>
      <c r="T59" s="74">
        <f t="shared" ca="1" si="7"/>
        <v>50</v>
      </c>
    </row>
    <row r="60" spans="1:20" ht="15" thickBot="1" x14ac:dyDescent="0.35">
      <c r="A60" s="94"/>
      <c r="C60" s="87">
        <f t="shared" ca="1" si="1"/>
        <v>56</v>
      </c>
      <c r="D60" s="68">
        <f t="shared" ca="1" si="10"/>
        <v>45894</v>
      </c>
      <c r="E60" s="60">
        <f t="shared" ca="1" si="2"/>
        <v>-1000</v>
      </c>
      <c r="F60" s="95"/>
      <c r="G60" s="77">
        <f t="shared" ca="1" si="3"/>
        <v>0</v>
      </c>
      <c r="H60" s="60">
        <f t="shared" ca="1" si="8"/>
        <v>50</v>
      </c>
      <c r="I60" s="69">
        <f t="shared" ca="1" si="4"/>
        <v>50</v>
      </c>
      <c r="J60" s="70">
        <f t="shared" ca="1" si="5"/>
        <v>50</v>
      </c>
      <c r="K60" s="63"/>
      <c r="L60" s="71"/>
      <c r="M60" s="64" t="str">
        <f ca="1">IF(C60=$B$5,IRR($J$4:J60,0.1)*12,"")</f>
        <v/>
      </c>
      <c r="N60" s="64" t="str">
        <f ca="1">IF(C60=$B$5,XIRR($J$4:J60,$D$4:D60,50),"")</f>
        <v/>
      </c>
      <c r="O60" s="42">
        <f t="shared" ca="1" si="6"/>
        <v>1000</v>
      </c>
      <c r="P60" s="42">
        <f t="shared" ca="1" si="9"/>
        <v>56</v>
      </c>
      <c r="T60" s="74">
        <f t="shared" ca="1" si="7"/>
        <v>50</v>
      </c>
    </row>
    <row r="61" spans="1:20" ht="15" thickBot="1" x14ac:dyDescent="0.35">
      <c r="A61" s="94"/>
      <c r="C61" s="87">
        <f t="shared" ca="1" si="1"/>
        <v>57</v>
      </c>
      <c r="D61" s="68">
        <f t="shared" ca="1" si="10"/>
        <v>45899</v>
      </c>
      <c r="E61" s="60">
        <f t="shared" ca="1" si="2"/>
        <v>-1000</v>
      </c>
      <c r="F61" s="95"/>
      <c r="G61" s="77">
        <f t="shared" ca="1" si="3"/>
        <v>0</v>
      </c>
      <c r="H61" s="60">
        <f t="shared" ca="1" si="8"/>
        <v>50</v>
      </c>
      <c r="I61" s="69">
        <f t="shared" ca="1" si="4"/>
        <v>50</v>
      </c>
      <c r="J61" s="70">
        <f t="shared" ca="1" si="5"/>
        <v>50</v>
      </c>
      <c r="K61" s="63"/>
      <c r="L61" s="71"/>
      <c r="M61" s="64" t="str">
        <f ca="1">IF(C61=$B$5,IRR($J$4:J61,0.1)*12,"")</f>
        <v/>
      </c>
      <c r="N61" s="64" t="str">
        <f ca="1">IF(C61=$B$5,XIRR($J$4:J61,$D$4:D61,50),"")</f>
        <v/>
      </c>
      <c r="O61" s="42">
        <f t="shared" ca="1" si="6"/>
        <v>1000</v>
      </c>
      <c r="P61" s="42">
        <f t="shared" ca="1" si="9"/>
        <v>57</v>
      </c>
      <c r="T61" s="74">
        <f t="shared" ca="1" si="7"/>
        <v>50</v>
      </c>
    </row>
    <row r="62" spans="1:20" ht="15" thickBot="1" x14ac:dyDescent="0.35">
      <c r="A62" s="94"/>
      <c r="C62" s="87">
        <f t="shared" ca="1" si="1"/>
        <v>58</v>
      </c>
      <c r="D62" s="68">
        <f t="shared" ca="1" si="10"/>
        <v>45904</v>
      </c>
      <c r="E62" s="60">
        <f t="shared" ca="1" si="2"/>
        <v>-1000</v>
      </c>
      <c r="F62" s="95"/>
      <c r="G62" s="77">
        <f t="shared" ca="1" si="3"/>
        <v>0</v>
      </c>
      <c r="H62" s="60">
        <f t="shared" ca="1" si="8"/>
        <v>50</v>
      </c>
      <c r="I62" s="69">
        <f t="shared" ca="1" si="4"/>
        <v>50</v>
      </c>
      <c r="J62" s="70">
        <f t="shared" ca="1" si="5"/>
        <v>50</v>
      </c>
      <c r="K62" s="63"/>
      <c r="L62" s="71"/>
      <c r="M62" s="64" t="str">
        <f ca="1">IF(C62=$B$5,IRR($J$4:J62,0.1)*12,"")</f>
        <v/>
      </c>
      <c r="N62" s="64" t="str">
        <f ca="1">IF(C62=$B$5,XIRR($J$4:J62,$D$4:D62,50),"")</f>
        <v/>
      </c>
      <c r="O62" s="42">
        <f t="shared" ca="1" si="6"/>
        <v>1000</v>
      </c>
      <c r="P62" s="42">
        <f t="shared" ca="1" si="9"/>
        <v>58</v>
      </c>
      <c r="T62" s="74">
        <f t="shared" ca="1" si="7"/>
        <v>50</v>
      </c>
    </row>
    <row r="63" spans="1:20" ht="15" thickBot="1" x14ac:dyDescent="0.35">
      <c r="A63" s="94"/>
      <c r="C63" s="87">
        <f t="shared" ca="1" si="1"/>
        <v>59</v>
      </c>
      <c r="D63" s="68">
        <f t="shared" ca="1" si="10"/>
        <v>45909</v>
      </c>
      <c r="E63" s="60">
        <f t="shared" ca="1" si="2"/>
        <v>-1000</v>
      </c>
      <c r="F63" s="95"/>
      <c r="G63" s="77">
        <f t="shared" ca="1" si="3"/>
        <v>0</v>
      </c>
      <c r="H63" s="60">
        <f t="shared" ca="1" si="8"/>
        <v>50</v>
      </c>
      <c r="I63" s="69">
        <f t="shared" ca="1" si="4"/>
        <v>50</v>
      </c>
      <c r="J63" s="70">
        <f t="shared" ca="1" si="5"/>
        <v>50</v>
      </c>
      <c r="K63" s="63"/>
      <c r="L63" s="71"/>
      <c r="M63" s="64" t="str">
        <f ca="1">IF(C63=$B$5,IRR($J$4:J63,0.1)*12,"")</f>
        <v/>
      </c>
      <c r="N63" s="64" t="str">
        <f ca="1">IF(C63=$B$5,XIRR($J$4:J63,$D$4:D63,50),"")</f>
        <v/>
      </c>
      <c r="O63" s="42">
        <f t="shared" ca="1" si="6"/>
        <v>1000</v>
      </c>
      <c r="P63" s="42">
        <f t="shared" ca="1" si="9"/>
        <v>59</v>
      </c>
      <c r="T63" s="74">
        <f t="shared" ca="1" si="7"/>
        <v>50</v>
      </c>
    </row>
    <row r="64" spans="1:20" ht="15" thickBot="1" x14ac:dyDescent="0.35">
      <c r="A64" s="94"/>
      <c r="C64" s="87">
        <f t="shared" ca="1" si="1"/>
        <v>60</v>
      </c>
      <c r="D64" s="68">
        <f t="shared" ca="1" si="10"/>
        <v>45914</v>
      </c>
      <c r="E64" s="60">
        <f t="shared" ca="1" si="2"/>
        <v>-1000</v>
      </c>
      <c r="F64" s="95"/>
      <c r="G64" s="77">
        <f t="shared" ca="1" si="3"/>
        <v>0</v>
      </c>
      <c r="H64" s="60">
        <f t="shared" ca="1" si="8"/>
        <v>50</v>
      </c>
      <c r="I64" s="69">
        <f t="shared" ca="1" si="4"/>
        <v>50</v>
      </c>
      <c r="J64" s="70">
        <f t="shared" ca="1" si="5"/>
        <v>50</v>
      </c>
      <c r="K64" s="63"/>
      <c r="L64" s="71"/>
      <c r="M64" s="64" t="str">
        <f ca="1">IF(C64=$B$5,IRR($J$4:J64,0.1)*12,"")</f>
        <v/>
      </c>
      <c r="N64" s="64" t="str">
        <f ca="1">IF(C64=$B$5,XIRR($J$4:J64,$D$4:D64,50),"")</f>
        <v/>
      </c>
      <c r="O64" s="42">
        <f t="shared" ca="1" si="6"/>
        <v>1000</v>
      </c>
      <c r="P64" s="42">
        <f t="shared" ca="1" si="9"/>
        <v>60</v>
      </c>
      <c r="T64" s="74">
        <f t="shared" ca="1" si="7"/>
        <v>50</v>
      </c>
    </row>
    <row r="65" spans="1:20" ht="15" thickBot="1" x14ac:dyDescent="0.35">
      <c r="A65" s="94"/>
      <c r="C65" s="87">
        <f t="shared" ca="1" si="1"/>
        <v>61</v>
      </c>
      <c r="D65" s="68">
        <f t="shared" ca="1" si="10"/>
        <v>45919</v>
      </c>
      <c r="E65" s="60">
        <f t="shared" ca="1" si="2"/>
        <v>-1000</v>
      </c>
      <c r="F65" s="96"/>
      <c r="G65" s="77">
        <f t="shared" ca="1" si="3"/>
        <v>0</v>
      </c>
      <c r="H65" s="60">
        <f t="shared" ca="1" si="8"/>
        <v>50</v>
      </c>
      <c r="I65" s="71">
        <f t="shared" ca="1" si="4"/>
        <v>50</v>
      </c>
      <c r="J65" s="97">
        <f t="shared" ca="1" si="5"/>
        <v>50</v>
      </c>
      <c r="K65" s="63"/>
      <c r="L65" s="71"/>
      <c r="M65" s="64" t="str">
        <f ca="1">IF(C65=$B$5,IRR($J$4:J65,0.1)*12,"")</f>
        <v/>
      </c>
      <c r="N65" s="64" t="str">
        <f ca="1">IF(C65=$B$5,XIRR($J$4:J65,$D$4:D65,50),"")</f>
        <v/>
      </c>
      <c r="O65" s="42">
        <f t="shared" ca="1" si="6"/>
        <v>1000</v>
      </c>
      <c r="P65" s="42">
        <f t="shared" ca="1" si="9"/>
        <v>61</v>
      </c>
      <c r="T65" s="74">
        <f t="shared" ca="1" si="7"/>
        <v>50</v>
      </c>
    </row>
    <row r="66" spans="1:20" ht="15" thickBot="1" x14ac:dyDescent="0.35">
      <c r="A66" s="94"/>
      <c r="C66" s="87">
        <f t="shared" ca="1" si="1"/>
        <v>62</v>
      </c>
      <c r="D66" s="68">
        <f t="shared" ca="1" si="10"/>
        <v>45924</v>
      </c>
      <c r="E66" s="60">
        <f t="shared" ca="1" si="2"/>
        <v>-1000</v>
      </c>
      <c r="F66" s="96"/>
      <c r="G66" s="77">
        <f t="shared" ca="1" si="3"/>
        <v>0</v>
      </c>
      <c r="H66" s="60">
        <f t="shared" ca="1" si="8"/>
        <v>50</v>
      </c>
      <c r="I66" s="71">
        <f t="shared" ca="1" si="4"/>
        <v>50</v>
      </c>
      <c r="J66" s="97">
        <f t="shared" ca="1" si="5"/>
        <v>50</v>
      </c>
      <c r="K66" s="63"/>
      <c r="L66" s="71"/>
      <c r="M66" s="64" t="str">
        <f ca="1">IF(C66=$B$5,IRR($J$4:J66,0.1)*12,"")</f>
        <v/>
      </c>
      <c r="N66" s="64" t="str">
        <f ca="1">IF(C66=$B$5,XIRR($J$4:J66,$D$4:D66,50),"")</f>
        <v/>
      </c>
      <c r="O66" s="42">
        <f t="shared" ca="1" si="6"/>
        <v>1000</v>
      </c>
      <c r="P66" s="42">
        <f t="shared" ca="1" si="9"/>
        <v>62</v>
      </c>
      <c r="T66" s="74">
        <f t="shared" ca="1" si="7"/>
        <v>50</v>
      </c>
    </row>
    <row r="67" spans="1:20" ht="15" thickBot="1" x14ac:dyDescent="0.35">
      <c r="A67" s="94"/>
      <c r="C67" s="87">
        <f t="shared" ca="1" si="1"/>
        <v>63</v>
      </c>
      <c r="D67" s="68">
        <f t="shared" ca="1" si="10"/>
        <v>45929</v>
      </c>
      <c r="E67" s="60">
        <f t="shared" ca="1" si="2"/>
        <v>-1000</v>
      </c>
      <c r="F67" s="96"/>
      <c r="G67" s="77">
        <f t="shared" ca="1" si="3"/>
        <v>0</v>
      </c>
      <c r="H67" s="60">
        <f t="shared" ca="1" si="8"/>
        <v>50</v>
      </c>
      <c r="I67" s="71">
        <f t="shared" ca="1" si="4"/>
        <v>50</v>
      </c>
      <c r="J67" s="97">
        <f t="shared" ca="1" si="5"/>
        <v>50</v>
      </c>
      <c r="K67" s="63"/>
      <c r="L67" s="71"/>
      <c r="M67" s="64" t="str">
        <f ca="1">IF(C67=$B$5,IRR($J$4:J67,0.1)*12,"")</f>
        <v/>
      </c>
      <c r="N67" s="64" t="str">
        <f ca="1">IF(C67=$B$5,XIRR($J$4:J67,$D$4:D67,50),"")</f>
        <v/>
      </c>
      <c r="O67" s="42">
        <f t="shared" ca="1" si="6"/>
        <v>1000</v>
      </c>
      <c r="P67" s="42">
        <f t="shared" ca="1" si="9"/>
        <v>63</v>
      </c>
      <c r="T67" s="74">
        <f t="shared" ca="1" si="7"/>
        <v>50</v>
      </c>
    </row>
    <row r="68" spans="1:20" ht="15" thickBot="1" x14ac:dyDescent="0.35">
      <c r="A68" s="94"/>
      <c r="C68" s="87">
        <f t="shared" ca="1" si="1"/>
        <v>64</v>
      </c>
      <c r="D68" s="68">
        <f t="shared" ca="1" si="10"/>
        <v>45934</v>
      </c>
      <c r="E68" s="60">
        <f t="shared" ca="1" si="2"/>
        <v>-1000</v>
      </c>
      <c r="F68" s="96"/>
      <c r="G68" s="77">
        <f t="shared" ca="1" si="3"/>
        <v>0</v>
      </c>
      <c r="H68" s="60">
        <f t="shared" ca="1" si="8"/>
        <v>50</v>
      </c>
      <c r="I68" s="71">
        <f t="shared" ca="1" si="4"/>
        <v>50</v>
      </c>
      <c r="J68" s="97">
        <f t="shared" ca="1" si="5"/>
        <v>50</v>
      </c>
      <c r="K68" s="63"/>
      <c r="L68" s="71"/>
      <c r="M68" s="64" t="str">
        <f ca="1">IF(C68=$B$5,IRR($J$4:J68,0.1)*12,"")</f>
        <v/>
      </c>
      <c r="N68" s="64" t="str">
        <f ca="1">IF(C68=$B$5,XIRR($J$4:J68,$D$4:D68,50),"")</f>
        <v/>
      </c>
      <c r="O68" s="42">
        <f t="shared" ca="1" si="6"/>
        <v>1000</v>
      </c>
      <c r="P68" s="42">
        <f t="shared" ca="1" si="9"/>
        <v>64</v>
      </c>
      <c r="T68" s="74">
        <f t="shared" ca="1" si="7"/>
        <v>50</v>
      </c>
    </row>
    <row r="69" spans="1:20" ht="15" thickBot="1" x14ac:dyDescent="0.35">
      <c r="A69" s="94"/>
      <c r="C69" s="87">
        <f t="shared" ca="1" si="1"/>
        <v>65</v>
      </c>
      <c r="D69" s="68">
        <f t="shared" ca="1" si="10"/>
        <v>45939</v>
      </c>
      <c r="E69" s="60">
        <f t="shared" ca="1" si="2"/>
        <v>-1000</v>
      </c>
      <c r="F69" s="96"/>
      <c r="G69" s="77">
        <f t="shared" ca="1" si="3"/>
        <v>0</v>
      </c>
      <c r="H69" s="60">
        <f t="shared" ca="1" si="8"/>
        <v>50</v>
      </c>
      <c r="I69" s="71">
        <f t="shared" ca="1" si="4"/>
        <v>50</v>
      </c>
      <c r="J69" s="97">
        <f t="shared" ca="1" si="5"/>
        <v>50</v>
      </c>
      <c r="K69" s="63"/>
      <c r="L69" s="71"/>
      <c r="M69" s="64" t="str">
        <f ca="1">IF(C69=$B$5,IRR($J$4:J69,0.1)*12,"")</f>
        <v/>
      </c>
      <c r="N69" s="64" t="str">
        <f ca="1">IF(C69=$B$5,XIRR($J$4:J69,$D$4:D69,50),"")</f>
        <v/>
      </c>
      <c r="O69" s="42">
        <f t="shared" ca="1" si="6"/>
        <v>1000</v>
      </c>
      <c r="P69" s="42">
        <f t="shared" ca="1" si="9"/>
        <v>65</v>
      </c>
      <c r="T69" s="74">
        <f t="shared" ca="1" si="7"/>
        <v>50</v>
      </c>
    </row>
    <row r="70" spans="1:20" ht="15" thickBot="1" x14ac:dyDescent="0.35">
      <c r="A70" s="94"/>
      <c r="C70" s="87">
        <f t="shared" ca="1" si="1"/>
        <v>66</v>
      </c>
      <c r="D70" s="68">
        <f t="shared" ca="1" si="10"/>
        <v>45944</v>
      </c>
      <c r="E70" s="60">
        <f t="shared" ref="E70:E74" ca="1" si="11">IF(C70&gt;$B$5,"погашено",E69+G69)</f>
        <v>-1000</v>
      </c>
      <c r="F70" s="96"/>
      <c r="G70" s="77">
        <f t="shared" ref="G70:G76" ca="1" si="12">IF(O70=0,"погашено",IF(L70&gt;T70,L70-H70,IF(C70=$B$5,-E70,IF(L70&gt;0,IF(L70-(-E70*$B$4*(K70-D70))&lt;0,0,L70-(-E70*$B$4*(K70-D70))),0))))</f>
        <v>0</v>
      </c>
      <c r="H70" s="60">
        <f t="shared" ca="1" si="8"/>
        <v>50</v>
      </c>
      <c r="I70" s="71">
        <f t="shared" ref="I70:I74" ca="1" si="13">IF(O70=0,"погашено",IFERROR(G70+H70,""))</f>
        <v>50</v>
      </c>
      <c r="J70" s="97">
        <f t="shared" ref="J70:J74" ca="1" si="14">IF(O70=0,"погашено",IFERROR(ROUNDDOWN(G70+H70,2),""))</f>
        <v>50</v>
      </c>
      <c r="K70" s="63"/>
      <c r="L70" s="71"/>
      <c r="M70" s="64" t="str">
        <f ca="1">IF(C70=$B$5,IRR($J$4:J70,0.1)*12,"")</f>
        <v/>
      </c>
      <c r="N70" s="64" t="str">
        <f ca="1">IF(C70=$B$5,XIRR($J$4:J70,$D$4:D70,50),"")</f>
        <v/>
      </c>
      <c r="O70" s="42">
        <f t="shared" ref="O70:O74" ca="1" si="15">IFERROR(ROUNDDOWN(-E70,0),0)</f>
        <v>1000</v>
      </c>
      <c r="P70" s="42">
        <f t="shared" ca="1" si="9"/>
        <v>66</v>
      </c>
      <c r="T70" s="74">
        <f t="shared" ref="T70:T72" ca="1" si="16">IF(O70=0,"погашено",IF(B72="Да",ROUND(-$E$5*$B$11*(D70-D69),2),ROUND(-$E$5*$B$4*(D70-D69),2)))+IF(L70&gt;0,-E70*$B$4*(K70-D70),0)</f>
        <v>50</v>
      </c>
    </row>
    <row r="71" spans="1:20" ht="15" thickBot="1" x14ac:dyDescent="0.35">
      <c r="A71" s="94"/>
      <c r="C71" s="87">
        <f t="shared" ca="1" si="1"/>
        <v>67</v>
      </c>
      <c r="D71" s="68">
        <f t="shared" ca="1" si="10"/>
        <v>45949</v>
      </c>
      <c r="E71" s="60">
        <f t="shared" ca="1" si="11"/>
        <v>-1000</v>
      </c>
      <c r="F71" s="96"/>
      <c r="G71" s="77">
        <f t="shared" ca="1" si="12"/>
        <v>0</v>
      </c>
      <c r="H71" s="60">
        <f t="shared" ref="H71:H76" ca="1" si="17">IF(O71=0,"погашено",ROUND(IF(G70&gt;0,-E71*$B$4*(D71-K70),-E71*$B$4*(D71-D70))+IF(L71&gt;0,-E71*$B$4*(K71-D71),0)-IF(AND(L70&gt;0,G70=0),L70,0),2))</f>
        <v>50</v>
      </c>
      <c r="I71" s="71">
        <f t="shared" ca="1" si="13"/>
        <v>50</v>
      </c>
      <c r="J71" s="97">
        <f t="shared" ca="1" si="14"/>
        <v>50</v>
      </c>
      <c r="K71" s="63"/>
      <c r="L71" s="71"/>
      <c r="M71" s="64" t="str">
        <f ca="1">IF(C71=$B$5,IRR($J$4:J71,0.1)*12,"")</f>
        <v/>
      </c>
      <c r="N71" s="64" t="str">
        <f ca="1">IF(C71=$B$5,XIRR($J$4:J71,$D$4:D71,50),"")</f>
        <v/>
      </c>
      <c r="O71" s="42">
        <f t="shared" ca="1" si="15"/>
        <v>1000</v>
      </c>
      <c r="P71" s="42">
        <f t="shared" ref="P71:P74" ca="1" si="18">IF(G70&gt;0,P70+2,P70+1)</f>
        <v>67</v>
      </c>
      <c r="T71" s="74">
        <f t="shared" ca="1" si="16"/>
        <v>50</v>
      </c>
    </row>
    <row r="72" spans="1:20" ht="15" thickBot="1" x14ac:dyDescent="0.35">
      <c r="A72" s="94"/>
      <c r="C72" s="87">
        <f t="shared" ca="1" si="1"/>
        <v>68</v>
      </c>
      <c r="D72" s="68">
        <f t="shared" ref="D72:D74" ca="1" si="19">IF(C72&gt;$B$5,"погашено",IF(I71&gt;H71,K71+$B$2,IF(C72&lt;=$B$5,D71+$B$2,"")))</f>
        <v>45954</v>
      </c>
      <c r="E72" s="60">
        <f t="shared" ca="1" si="11"/>
        <v>-1000</v>
      </c>
      <c r="F72" s="96"/>
      <c r="G72" s="77">
        <f t="shared" ca="1" si="12"/>
        <v>0</v>
      </c>
      <c r="H72" s="60">
        <f t="shared" ca="1" si="17"/>
        <v>50</v>
      </c>
      <c r="I72" s="71">
        <f t="shared" ca="1" si="13"/>
        <v>50</v>
      </c>
      <c r="J72" s="97">
        <f t="shared" ca="1" si="14"/>
        <v>50</v>
      </c>
      <c r="K72" s="63"/>
      <c r="L72" s="71"/>
      <c r="M72" s="64" t="str">
        <f ca="1">IF(C72=$B$5,IRR($J$4:J72,0.1)*12,"")</f>
        <v/>
      </c>
      <c r="N72" s="64" t="str">
        <f ca="1">IF(C72=$B$5,XIRR($J$4:J72,$D$4:D72,50),"")</f>
        <v/>
      </c>
      <c r="O72" s="42">
        <f t="shared" ca="1" si="15"/>
        <v>1000</v>
      </c>
      <c r="P72" s="42">
        <f t="shared" ca="1" si="18"/>
        <v>68</v>
      </c>
      <c r="T72" s="74">
        <f t="shared" ca="1" si="16"/>
        <v>50</v>
      </c>
    </row>
    <row r="73" spans="1:20" ht="15" thickBot="1" x14ac:dyDescent="0.35">
      <c r="A73" s="94"/>
      <c r="C73" s="87">
        <f t="shared" ca="1" si="1"/>
        <v>69</v>
      </c>
      <c r="D73" s="68">
        <f t="shared" ca="1" si="19"/>
        <v>45959</v>
      </c>
      <c r="E73" s="60">
        <f t="shared" ca="1" si="11"/>
        <v>-1000</v>
      </c>
      <c r="F73" s="96"/>
      <c r="G73" s="77">
        <f t="shared" ca="1" si="12"/>
        <v>0</v>
      </c>
      <c r="H73" s="60">
        <f t="shared" ca="1" si="17"/>
        <v>50</v>
      </c>
      <c r="I73" s="71">
        <f t="shared" ca="1" si="13"/>
        <v>50</v>
      </c>
      <c r="J73" s="97">
        <f t="shared" ca="1" si="14"/>
        <v>50</v>
      </c>
      <c r="K73" s="63"/>
      <c r="L73" s="71"/>
      <c r="M73" s="64" t="str">
        <f ca="1">IF(C73=$B$5,IRR($J$4:J73,0.1)*12,"")</f>
        <v/>
      </c>
      <c r="N73" s="64" t="str">
        <f ca="1">IF(C73=$B$5,XIRR($J$4:J73,$D$4:D73,50),"")</f>
        <v/>
      </c>
      <c r="O73" s="42">
        <f t="shared" ca="1" si="15"/>
        <v>1000</v>
      </c>
      <c r="P73" s="42">
        <f t="shared" ca="1" si="18"/>
        <v>69</v>
      </c>
      <c r="T73" s="74">
        <f ca="1">IF(O73=0,"погашено",IF(B75="Да",ROUND(-$E$5*$B$11*(D73-D72),2),ROUND(-$E$5*$B$4*(D73-D72),2)))+IF(L73&gt;0,-E73*$B$4*(K73-D73),0)</f>
        <v>50</v>
      </c>
    </row>
    <row r="74" spans="1:20" ht="15" thickBot="1" x14ac:dyDescent="0.35">
      <c r="A74" s="94"/>
      <c r="C74" s="87">
        <f t="shared" ca="1" si="1"/>
        <v>70</v>
      </c>
      <c r="D74" s="68">
        <f t="shared" ca="1" si="19"/>
        <v>45964</v>
      </c>
      <c r="E74" s="60">
        <f t="shared" ca="1" si="11"/>
        <v>-1000</v>
      </c>
      <c r="F74" s="96"/>
      <c r="G74" s="77">
        <f t="shared" ca="1" si="12"/>
        <v>0</v>
      </c>
      <c r="H74" s="60">
        <f t="shared" ca="1" si="17"/>
        <v>50</v>
      </c>
      <c r="I74" s="71">
        <f t="shared" ca="1" si="13"/>
        <v>50</v>
      </c>
      <c r="J74" s="97">
        <f t="shared" ca="1" si="14"/>
        <v>50</v>
      </c>
      <c r="K74" s="63"/>
      <c r="L74" s="71"/>
      <c r="M74" s="64" t="str">
        <f ca="1">IF(C74=$B$5,IRR($J$4:J74,0.1)*12,"")</f>
        <v/>
      </c>
      <c r="N74" s="64" t="str">
        <f ca="1">IF(C74=$B$5,XIRR($J$4:J74,$D$4:D74,50),"")</f>
        <v/>
      </c>
      <c r="O74" s="42">
        <f t="shared" ca="1" si="15"/>
        <v>1000</v>
      </c>
      <c r="P74" s="42">
        <f t="shared" ca="1" si="18"/>
        <v>70</v>
      </c>
      <c r="T74" s="74">
        <f t="shared" ref="T74:T105" ca="1" si="20">IF(O74=0,"погашено",IF(B126="Да",ROUND(-$E$5*$B$11*(D74-D73),2),ROUND(-$E$5*$B$4*(D74-D73),2)))+IF(L74&gt;0,-E74*$B$4*(K74-D74),0)</f>
        <v>50</v>
      </c>
    </row>
    <row r="75" spans="1:20" ht="15" thickBot="1" x14ac:dyDescent="0.35">
      <c r="A75" s="94"/>
      <c r="C75" s="87">
        <f t="shared" ref="C75:C76" ca="1" si="21">IF(P75&lt;=$B$5,P75,"")</f>
        <v>71</v>
      </c>
      <c r="D75" s="68">
        <f t="shared" ref="D75:D76" ca="1" si="22">IF(C75&gt;$B$5,"погашено",IF(I74&gt;H74,K74+$B$2,IF(C75&lt;=$B$5,D74+$B$2,"")))</f>
        <v>45969</v>
      </c>
      <c r="E75" s="60">
        <f t="shared" ref="E75:E76" ca="1" si="23">IF(C75&gt;$B$5,"погашено",E74+G74)</f>
        <v>-1000</v>
      </c>
      <c r="F75" s="96"/>
      <c r="G75" s="77">
        <f t="shared" ca="1" si="12"/>
        <v>0</v>
      </c>
      <c r="H75" s="60">
        <f t="shared" ca="1" si="17"/>
        <v>50</v>
      </c>
      <c r="I75" s="71">
        <f t="shared" ref="I75:I76" ca="1" si="24">IF(O75=0,"погашено",IFERROR(G75+H75,""))</f>
        <v>50</v>
      </c>
      <c r="J75" s="97">
        <f t="shared" ref="J75:J76" ca="1" si="25">IF(O75=0,"погашено",IFERROR(ROUNDDOWN(G75+H75,2),""))</f>
        <v>50</v>
      </c>
      <c r="K75" s="63"/>
      <c r="L75" s="71"/>
      <c r="M75" s="64" t="str">
        <f ca="1">IF(C75=$B$5,IRR($J$4:J75,0.1)*12,"")</f>
        <v/>
      </c>
      <c r="N75" s="64" t="str">
        <f ca="1">IF(C75=$B$5,XIRR($J$4:J75,$D$4:D75,50),"")</f>
        <v/>
      </c>
      <c r="O75" s="42">
        <f t="shared" ref="O75:O76" ca="1" si="26">IFERROR(ROUNDDOWN(-E75,0),0)</f>
        <v>1000</v>
      </c>
      <c r="P75" s="42">
        <f t="shared" ref="P75:P76" ca="1" si="27">IF(G74&gt;0,P74+2,P74+1)</f>
        <v>71</v>
      </c>
      <c r="T75" s="74">
        <f t="shared" ca="1" si="20"/>
        <v>50</v>
      </c>
    </row>
    <row r="76" spans="1:20" ht="15" thickBot="1" x14ac:dyDescent="0.35">
      <c r="A76" s="94"/>
      <c r="C76" s="87">
        <f t="shared" ca="1" si="21"/>
        <v>72</v>
      </c>
      <c r="D76" s="68">
        <f t="shared" ca="1" si="22"/>
        <v>45974</v>
      </c>
      <c r="E76" s="60">
        <f t="shared" ca="1" si="23"/>
        <v>-1000</v>
      </c>
      <c r="F76" s="96"/>
      <c r="G76" s="77">
        <f t="shared" ca="1" si="12"/>
        <v>0</v>
      </c>
      <c r="H76" s="60">
        <f t="shared" ca="1" si="17"/>
        <v>50</v>
      </c>
      <c r="I76" s="71">
        <f t="shared" ca="1" si="24"/>
        <v>50</v>
      </c>
      <c r="J76" s="97">
        <f t="shared" ca="1" si="25"/>
        <v>50</v>
      </c>
      <c r="K76" s="63"/>
      <c r="L76" s="71"/>
      <c r="M76" s="64" t="str">
        <f ca="1">IF(C76=$B$5,IRR($J$4:J76,0.1)*12,"")</f>
        <v/>
      </c>
      <c r="N76" s="64" t="str">
        <f ca="1">IF(C76=$B$5,XIRR($J$4:J76,$D$4:D76,50),"")</f>
        <v/>
      </c>
      <c r="O76" s="42">
        <f t="shared" ca="1" si="26"/>
        <v>1000</v>
      </c>
      <c r="P76" s="42">
        <f t="shared" ca="1" si="27"/>
        <v>72</v>
      </c>
      <c r="T76" s="74">
        <f t="shared" ca="1" si="20"/>
        <v>50</v>
      </c>
    </row>
    <row r="77" spans="1:20" ht="15" thickBot="1" x14ac:dyDescent="0.35">
      <c r="A77" s="94"/>
      <c r="C77" s="87">
        <f t="shared" ref="C77:C110" ca="1" si="28">IF(P77&lt;=$B$5,P77,"")</f>
        <v>73</v>
      </c>
      <c r="D77" s="68">
        <f t="shared" ref="D77:D110" ca="1" si="29">IF(C77&gt;$B$5,"погашено",IF(I76&gt;H76,K76+$B$2,IF(C77&lt;=$B$5,D76+$B$2,"")))</f>
        <v>45979</v>
      </c>
      <c r="E77" s="60">
        <f t="shared" ref="E77:E110" ca="1" si="30">IF(C77&gt;$B$5,"погашено",E76+G76)</f>
        <v>-1000</v>
      </c>
      <c r="F77" s="96"/>
      <c r="G77" s="77">
        <f t="shared" ref="G77:G110" ca="1" si="31">IF(O77=0,"погашено",IF(L77&gt;T77,L77-H77,IF(C77=$B$5,-E77,IF(L77&gt;0,IF(L77-(-E77*$B$4*(K77-D77))&lt;0,0,L77-(-E77*$B$4*(K77-D77))),0))))</f>
        <v>1000</v>
      </c>
      <c r="H77" s="60">
        <f t="shared" ref="H77:H110" ca="1" si="32">IF(O77=0,"погашено",ROUND(IF(G76&gt;0,-E77*$B$4*(D77-K76),-E77*$B$4*(D77-D76))+IF(L77&gt;0,-E77*$B$4*(K77-D77),0)-IF(AND(L76&gt;0,G76=0),L76,0),2))</f>
        <v>50</v>
      </c>
      <c r="I77" s="71">
        <f t="shared" ref="I77:I110" ca="1" si="33">IF(O77=0,"погашено",IFERROR(G77+H77,""))</f>
        <v>1050</v>
      </c>
      <c r="J77" s="97">
        <f t="shared" ref="J77:J110" ca="1" si="34">IF(O77=0,"погашено",IFERROR(ROUNDDOWN(G77+H77,2),""))</f>
        <v>1050</v>
      </c>
      <c r="K77" s="63"/>
      <c r="L77" s="71"/>
      <c r="M77" s="64">
        <f ca="1">IF(C77=$B$5,IRR($J$4:J77,0.1)*12,"")</f>
        <v>0.59999999999965947</v>
      </c>
      <c r="N77" s="64">
        <f ca="1">IF(C77=$B$5,XIRR($J$4:J77,$D$4:D77,50),"")</f>
        <v>34.222390688955784</v>
      </c>
      <c r="O77" s="42">
        <f t="shared" ref="O77:O110" ca="1" si="35">IFERROR(ROUNDDOWN(-E77,0),0)</f>
        <v>1000</v>
      </c>
      <c r="P77" s="42">
        <f t="shared" ref="P77:P110" ca="1" si="36">IF(G76&gt;0,P76+2,P76+1)</f>
        <v>73</v>
      </c>
      <c r="T77" s="74">
        <f t="shared" ca="1" si="20"/>
        <v>50</v>
      </c>
    </row>
    <row r="78" spans="1:20" ht="15" thickBot="1" x14ac:dyDescent="0.35">
      <c r="A78" s="94"/>
      <c r="C78" s="87" t="str">
        <f t="shared" ca="1" si="28"/>
        <v/>
      </c>
      <c r="D78" s="68" t="str">
        <f t="shared" ca="1" si="29"/>
        <v>погашено</v>
      </c>
      <c r="E78" s="60" t="str">
        <f t="shared" ca="1" si="30"/>
        <v>погашено</v>
      </c>
      <c r="F78" s="96"/>
      <c r="G78" s="77" t="str">
        <f t="shared" ca="1" si="31"/>
        <v>погашено</v>
      </c>
      <c r="H78" s="60" t="str">
        <f t="shared" ca="1" si="32"/>
        <v>погашено</v>
      </c>
      <c r="I78" s="71" t="str">
        <f t="shared" ca="1" si="33"/>
        <v>погашено</v>
      </c>
      <c r="J78" s="97" t="str">
        <f t="shared" ca="1" si="34"/>
        <v>погашено</v>
      </c>
      <c r="K78" s="63"/>
      <c r="L78" s="71"/>
      <c r="M78" s="64" t="str">
        <f ca="1">IF(C78=$B$5,IRR($J$4:J78,0.1)*12,"")</f>
        <v/>
      </c>
      <c r="N78" s="64" t="str">
        <f ca="1">IF(C78=$B$5,XIRR($J$4:J78,$D$4:D78,50),"")</f>
        <v/>
      </c>
      <c r="O78" s="42">
        <f t="shared" ca="1" si="35"/>
        <v>0</v>
      </c>
      <c r="P78" s="42">
        <f t="shared" ca="1" si="36"/>
        <v>75</v>
      </c>
      <c r="T78" s="74" t="e">
        <f t="shared" ca="1" si="20"/>
        <v>#VALUE!</v>
      </c>
    </row>
    <row r="79" spans="1:20" ht="15" thickBot="1" x14ac:dyDescent="0.35">
      <c r="A79" s="94"/>
      <c r="C79" s="87" t="str">
        <f t="shared" ca="1" si="28"/>
        <v/>
      </c>
      <c r="D79" s="68" t="str">
        <f t="shared" ca="1" si="29"/>
        <v>погашено</v>
      </c>
      <c r="E79" s="60" t="str">
        <f t="shared" ca="1" si="30"/>
        <v>погашено</v>
      </c>
      <c r="F79" s="96"/>
      <c r="G79" s="77" t="str">
        <f t="shared" ca="1" si="31"/>
        <v>погашено</v>
      </c>
      <c r="H79" s="60" t="str">
        <f t="shared" ca="1" si="32"/>
        <v>погашено</v>
      </c>
      <c r="I79" s="71" t="str">
        <f t="shared" ca="1" si="33"/>
        <v>погашено</v>
      </c>
      <c r="J79" s="97" t="str">
        <f t="shared" ca="1" si="34"/>
        <v>погашено</v>
      </c>
      <c r="K79" s="63"/>
      <c r="L79" s="71"/>
      <c r="M79" s="64" t="str">
        <f ca="1">IF(C79=$B$5,IRR($J$4:J79,0.1)*12,"")</f>
        <v/>
      </c>
      <c r="N79" s="64" t="str">
        <f ca="1">IF(C79=$B$5,XIRR($J$4:J79,$D$4:D79,50),"")</f>
        <v/>
      </c>
      <c r="O79" s="42">
        <f t="shared" ca="1" si="35"/>
        <v>0</v>
      </c>
      <c r="P79" s="42">
        <f t="shared" ca="1" si="36"/>
        <v>77</v>
      </c>
      <c r="T79" s="74" t="e">
        <f t="shared" ca="1" si="20"/>
        <v>#VALUE!</v>
      </c>
    </row>
    <row r="80" spans="1:20" ht="15" thickBot="1" x14ac:dyDescent="0.35">
      <c r="A80" s="94"/>
      <c r="C80" s="87" t="str">
        <f t="shared" ca="1" si="28"/>
        <v/>
      </c>
      <c r="D80" s="68" t="str">
        <f t="shared" ca="1" si="29"/>
        <v>погашено</v>
      </c>
      <c r="E80" s="60" t="str">
        <f t="shared" ca="1" si="30"/>
        <v>погашено</v>
      </c>
      <c r="F80" s="96"/>
      <c r="G80" s="77" t="str">
        <f t="shared" ca="1" si="31"/>
        <v>погашено</v>
      </c>
      <c r="H80" s="60" t="str">
        <f t="shared" ca="1" si="32"/>
        <v>погашено</v>
      </c>
      <c r="I80" s="71" t="str">
        <f t="shared" ca="1" si="33"/>
        <v>погашено</v>
      </c>
      <c r="J80" s="97" t="str">
        <f t="shared" ca="1" si="34"/>
        <v>погашено</v>
      </c>
      <c r="K80" s="63"/>
      <c r="L80" s="71"/>
      <c r="M80" s="64" t="str">
        <f ca="1">IF(C80=$B$5,IRR($J$4:J80,0.1)*12,"")</f>
        <v/>
      </c>
      <c r="N80" s="64" t="str">
        <f ca="1">IF(C80=$B$5,XIRR($J$4:J80,$D$4:D80,50),"")</f>
        <v/>
      </c>
      <c r="O80" s="42">
        <f t="shared" ca="1" si="35"/>
        <v>0</v>
      </c>
      <c r="P80" s="42">
        <f t="shared" ca="1" si="36"/>
        <v>79</v>
      </c>
      <c r="T80" s="74" t="e">
        <f t="shared" ca="1" si="20"/>
        <v>#VALUE!</v>
      </c>
    </row>
    <row r="81" spans="1:20" ht="15" thickBot="1" x14ac:dyDescent="0.35">
      <c r="A81" s="94"/>
      <c r="C81" s="87" t="str">
        <f t="shared" ca="1" si="28"/>
        <v/>
      </c>
      <c r="D81" s="68" t="str">
        <f t="shared" ca="1" si="29"/>
        <v>погашено</v>
      </c>
      <c r="E81" s="60" t="str">
        <f t="shared" ca="1" si="30"/>
        <v>погашено</v>
      </c>
      <c r="F81" s="96"/>
      <c r="G81" s="77" t="str">
        <f t="shared" ca="1" si="31"/>
        <v>погашено</v>
      </c>
      <c r="H81" s="60" t="str">
        <f t="shared" ca="1" si="32"/>
        <v>погашено</v>
      </c>
      <c r="I81" s="71" t="str">
        <f t="shared" ca="1" si="33"/>
        <v>погашено</v>
      </c>
      <c r="J81" s="97" t="str">
        <f t="shared" ca="1" si="34"/>
        <v>погашено</v>
      </c>
      <c r="K81" s="63"/>
      <c r="L81" s="71"/>
      <c r="M81" s="64" t="str">
        <f ca="1">IF(C81=$B$5,IRR($J$4:J81,0.1)*12,"")</f>
        <v/>
      </c>
      <c r="N81" s="64" t="str">
        <f ca="1">IF(C81=$B$5,XIRR($J$4:J81,$D$4:D81,50),"")</f>
        <v/>
      </c>
      <c r="O81" s="42">
        <f t="shared" ca="1" si="35"/>
        <v>0</v>
      </c>
      <c r="P81" s="42">
        <f t="shared" ca="1" si="36"/>
        <v>81</v>
      </c>
      <c r="T81" s="74" t="e">
        <f t="shared" ca="1" si="20"/>
        <v>#VALUE!</v>
      </c>
    </row>
    <row r="82" spans="1:20" ht="15" thickBot="1" x14ac:dyDescent="0.35">
      <c r="A82" s="94"/>
      <c r="C82" s="87" t="str">
        <f t="shared" ca="1" si="28"/>
        <v/>
      </c>
      <c r="D82" s="68" t="str">
        <f t="shared" ca="1" si="29"/>
        <v>погашено</v>
      </c>
      <c r="E82" s="60" t="str">
        <f t="shared" ca="1" si="30"/>
        <v>погашено</v>
      </c>
      <c r="F82" s="96"/>
      <c r="G82" s="77" t="str">
        <f t="shared" ca="1" si="31"/>
        <v>погашено</v>
      </c>
      <c r="H82" s="60" t="str">
        <f t="shared" ca="1" si="32"/>
        <v>погашено</v>
      </c>
      <c r="I82" s="71" t="str">
        <f t="shared" ca="1" si="33"/>
        <v>погашено</v>
      </c>
      <c r="J82" s="97" t="str">
        <f t="shared" ca="1" si="34"/>
        <v>погашено</v>
      </c>
      <c r="K82" s="63"/>
      <c r="L82" s="71"/>
      <c r="M82" s="64" t="str">
        <f ca="1">IF(C82=$B$5,IRR($J$4:J82,0.1)*12,"")</f>
        <v/>
      </c>
      <c r="N82" s="64" t="str">
        <f ca="1">IF(C82=$B$5,XIRR($J$4:J82,$D$4:D82,50),"")</f>
        <v/>
      </c>
      <c r="O82" s="42">
        <f t="shared" ca="1" si="35"/>
        <v>0</v>
      </c>
      <c r="P82" s="42">
        <f t="shared" ca="1" si="36"/>
        <v>83</v>
      </c>
      <c r="T82" s="74" t="e">
        <f t="shared" ca="1" si="20"/>
        <v>#VALUE!</v>
      </c>
    </row>
    <row r="83" spans="1:20" ht="15" thickBot="1" x14ac:dyDescent="0.35">
      <c r="A83" s="94"/>
      <c r="C83" s="87" t="str">
        <f t="shared" ca="1" si="28"/>
        <v/>
      </c>
      <c r="D83" s="68" t="str">
        <f t="shared" ca="1" si="29"/>
        <v>погашено</v>
      </c>
      <c r="E83" s="60" t="str">
        <f t="shared" ca="1" si="30"/>
        <v>погашено</v>
      </c>
      <c r="F83" s="96"/>
      <c r="G83" s="77" t="str">
        <f t="shared" ca="1" si="31"/>
        <v>погашено</v>
      </c>
      <c r="H83" s="60" t="str">
        <f t="shared" ca="1" si="32"/>
        <v>погашено</v>
      </c>
      <c r="I83" s="71" t="str">
        <f t="shared" ca="1" si="33"/>
        <v>погашено</v>
      </c>
      <c r="J83" s="97" t="str">
        <f t="shared" ca="1" si="34"/>
        <v>погашено</v>
      </c>
      <c r="K83" s="63"/>
      <c r="L83" s="71"/>
      <c r="M83" s="64" t="str">
        <f ca="1">IF(C83=$B$5,IRR($J$4:J83,0.1)*12,"")</f>
        <v/>
      </c>
      <c r="N83" s="64" t="str">
        <f ca="1">IF(C83=$B$5,XIRR($J$4:J83,$D$4:D83,50),"")</f>
        <v/>
      </c>
      <c r="O83" s="42">
        <f t="shared" ca="1" si="35"/>
        <v>0</v>
      </c>
      <c r="P83" s="42">
        <f t="shared" ca="1" si="36"/>
        <v>85</v>
      </c>
      <c r="T83" s="74" t="e">
        <f t="shared" ca="1" si="20"/>
        <v>#VALUE!</v>
      </c>
    </row>
    <row r="84" spans="1:20" ht="15" thickBot="1" x14ac:dyDescent="0.35">
      <c r="A84" s="94"/>
      <c r="C84" s="87" t="str">
        <f t="shared" ca="1" si="28"/>
        <v/>
      </c>
      <c r="D84" s="68" t="str">
        <f t="shared" ca="1" si="29"/>
        <v>погашено</v>
      </c>
      <c r="E84" s="60" t="str">
        <f t="shared" ca="1" si="30"/>
        <v>погашено</v>
      </c>
      <c r="F84" s="96"/>
      <c r="G84" s="77" t="str">
        <f t="shared" ca="1" si="31"/>
        <v>погашено</v>
      </c>
      <c r="H84" s="60" t="str">
        <f t="shared" ca="1" si="32"/>
        <v>погашено</v>
      </c>
      <c r="I84" s="71" t="str">
        <f t="shared" ca="1" si="33"/>
        <v>погашено</v>
      </c>
      <c r="J84" s="97" t="str">
        <f t="shared" ca="1" si="34"/>
        <v>погашено</v>
      </c>
      <c r="K84" s="63"/>
      <c r="L84" s="71"/>
      <c r="M84" s="64" t="str">
        <f ca="1">IF(C84=$B$5,IRR($J$4:J84,0.1)*12,"")</f>
        <v/>
      </c>
      <c r="N84" s="64" t="str">
        <f ca="1">IF(C84=$B$5,XIRR($J$4:J84,$D$4:D84,50),"")</f>
        <v/>
      </c>
      <c r="O84" s="42">
        <f t="shared" ca="1" si="35"/>
        <v>0</v>
      </c>
      <c r="P84" s="42">
        <f t="shared" ca="1" si="36"/>
        <v>87</v>
      </c>
      <c r="T84" s="74" t="e">
        <f t="shared" ca="1" si="20"/>
        <v>#VALUE!</v>
      </c>
    </row>
    <row r="85" spans="1:20" ht="15" thickBot="1" x14ac:dyDescent="0.35">
      <c r="A85" s="94"/>
      <c r="C85" s="87" t="str">
        <f t="shared" ca="1" si="28"/>
        <v/>
      </c>
      <c r="D85" s="68" t="str">
        <f t="shared" ca="1" si="29"/>
        <v>погашено</v>
      </c>
      <c r="E85" s="60" t="str">
        <f t="shared" ca="1" si="30"/>
        <v>погашено</v>
      </c>
      <c r="F85" s="96"/>
      <c r="G85" s="77" t="str">
        <f t="shared" ca="1" si="31"/>
        <v>погашено</v>
      </c>
      <c r="H85" s="60" t="str">
        <f t="shared" ca="1" si="32"/>
        <v>погашено</v>
      </c>
      <c r="I85" s="71" t="str">
        <f t="shared" ca="1" si="33"/>
        <v>погашено</v>
      </c>
      <c r="J85" s="97" t="str">
        <f t="shared" ca="1" si="34"/>
        <v>погашено</v>
      </c>
      <c r="K85" s="63"/>
      <c r="L85" s="71"/>
      <c r="M85" s="64" t="str">
        <f ca="1">IF(C85=$B$5,IRR($J$4:J85,0.1)*12,"")</f>
        <v/>
      </c>
      <c r="N85" s="64" t="str">
        <f ca="1">IF(C85=$B$5,XIRR($J$4:J85,$D$4:D85,50),"")</f>
        <v/>
      </c>
      <c r="O85" s="42">
        <f t="shared" ca="1" si="35"/>
        <v>0</v>
      </c>
      <c r="P85" s="42">
        <f t="shared" ca="1" si="36"/>
        <v>89</v>
      </c>
      <c r="T85" s="74" t="e">
        <f t="shared" ca="1" si="20"/>
        <v>#VALUE!</v>
      </c>
    </row>
    <row r="86" spans="1:20" ht="15" thickBot="1" x14ac:dyDescent="0.35">
      <c r="A86" s="94"/>
      <c r="C86" s="87" t="str">
        <f t="shared" ca="1" si="28"/>
        <v/>
      </c>
      <c r="D86" s="68" t="str">
        <f t="shared" ca="1" si="29"/>
        <v>погашено</v>
      </c>
      <c r="E86" s="60" t="str">
        <f t="shared" ca="1" si="30"/>
        <v>погашено</v>
      </c>
      <c r="F86" s="96"/>
      <c r="G86" s="77" t="str">
        <f t="shared" ca="1" si="31"/>
        <v>погашено</v>
      </c>
      <c r="H86" s="60" t="str">
        <f t="shared" ca="1" si="32"/>
        <v>погашено</v>
      </c>
      <c r="I86" s="71" t="str">
        <f t="shared" ca="1" si="33"/>
        <v>погашено</v>
      </c>
      <c r="J86" s="97" t="str">
        <f t="shared" ca="1" si="34"/>
        <v>погашено</v>
      </c>
      <c r="K86" s="63"/>
      <c r="L86" s="71"/>
      <c r="M86" s="64" t="str">
        <f ca="1">IF(C86=$B$5,IRR($J$4:J86,0.1)*12,"")</f>
        <v/>
      </c>
      <c r="N86" s="64" t="str">
        <f ca="1">IF(C86=$B$5,XIRR($J$4:J86,$D$4:D86,50),"")</f>
        <v/>
      </c>
      <c r="O86" s="42">
        <f t="shared" ca="1" si="35"/>
        <v>0</v>
      </c>
      <c r="P86" s="42">
        <f t="shared" ca="1" si="36"/>
        <v>91</v>
      </c>
      <c r="T86" s="74" t="e">
        <f t="shared" ca="1" si="20"/>
        <v>#VALUE!</v>
      </c>
    </row>
    <row r="87" spans="1:20" ht="15" thickBot="1" x14ac:dyDescent="0.35">
      <c r="A87" s="94"/>
      <c r="C87" s="87" t="str">
        <f t="shared" ca="1" si="28"/>
        <v/>
      </c>
      <c r="D87" s="68" t="str">
        <f t="shared" ca="1" si="29"/>
        <v>погашено</v>
      </c>
      <c r="E87" s="60" t="str">
        <f t="shared" ca="1" si="30"/>
        <v>погашено</v>
      </c>
      <c r="F87" s="96"/>
      <c r="G87" s="77" t="str">
        <f t="shared" ca="1" si="31"/>
        <v>погашено</v>
      </c>
      <c r="H87" s="60" t="str">
        <f t="shared" ca="1" si="32"/>
        <v>погашено</v>
      </c>
      <c r="I87" s="71" t="str">
        <f t="shared" ca="1" si="33"/>
        <v>погашено</v>
      </c>
      <c r="J87" s="97" t="str">
        <f t="shared" ca="1" si="34"/>
        <v>погашено</v>
      </c>
      <c r="K87" s="63"/>
      <c r="L87" s="71"/>
      <c r="M87" s="64" t="str">
        <f ca="1">IF(C87=$B$5,IRR($J$4:J87,0.1)*12,"")</f>
        <v/>
      </c>
      <c r="N87" s="64" t="str">
        <f ca="1">IF(C87=$B$5,XIRR($J$4:J87,$D$4:D87,50),"")</f>
        <v/>
      </c>
      <c r="O87" s="42">
        <f t="shared" ca="1" si="35"/>
        <v>0</v>
      </c>
      <c r="P87" s="42">
        <f t="shared" ca="1" si="36"/>
        <v>93</v>
      </c>
      <c r="T87" s="74" t="e">
        <f t="shared" ca="1" si="20"/>
        <v>#VALUE!</v>
      </c>
    </row>
    <row r="88" spans="1:20" ht="15" thickBot="1" x14ac:dyDescent="0.35">
      <c r="A88" s="94"/>
      <c r="C88" s="87" t="str">
        <f t="shared" ca="1" si="28"/>
        <v/>
      </c>
      <c r="D88" s="68" t="str">
        <f t="shared" ca="1" si="29"/>
        <v>погашено</v>
      </c>
      <c r="E88" s="60" t="str">
        <f t="shared" ca="1" si="30"/>
        <v>погашено</v>
      </c>
      <c r="F88" s="96"/>
      <c r="G88" s="77" t="str">
        <f t="shared" ca="1" si="31"/>
        <v>погашено</v>
      </c>
      <c r="H88" s="60" t="str">
        <f t="shared" ca="1" si="32"/>
        <v>погашено</v>
      </c>
      <c r="I88" s="71" t="str">
        <f t="shared" ca="1" si="33"/>
        <v>погашено</v>
      </c>
      <c r="J88" s="97" t="str">
        <f t="shared" ca="1" si="34"/>
        <v>погашено</v>
      </c>
      <c r="K88" s="63"/>
      <c r="L88" s="71"/>
      <c r="M88" s="64" t="str">
        <f ca="1">IF(C88=$B$5,IRR($J$4:J88,0.1)*12,"")</f>
        <v/>
      </c>
      <c r="N88" s="64" t="str">
        <f ca="1">IF(C88=$B$5,XIRR($J$4:J88,$D$4:D88,50),"")</f>
        <v/>
      </c>
      <c r="O88" s="42">
        <f t="shared" ca="1" si="35"/>
        <v>0</v>
      </c>
      <c r="P88" s="42">
        <f t="shared" ca="1" si="36"/>
        <v>95</v>
      </c>
      <c r="T88" s="74" t="e">
        <f t="shared" ca="1" si="20"/>
        <v>#VALUE!</v>
      </c>
    </row>
    <row r="89" spans="1:20" ht="15" thickBot="1" x14ac:dyDescent="0.35">
      <c r="A89" s="94"/>
      <c r="C89" s="87" t="str">
        <f t="shared" ca="1" si="28"/>
        <v/>
      </c>
      <c r="D89" s="68" t="str">
        <f t="shared" ca="1" si="29"/>
        <v>погашено</v>
      </c>
      <c r="E89" s="60" t="str">
        <f t="shared" ca="1" si="30"/>
        <v>погашено</v>
      </c>
      <c r="F89" s="96"/>
      <c r="G89" s="77" t="str">
        <f t="shared" ca="1" si="31"/>
        <v>погашено</v>
      </c>
      <c r="H89" s="60" t="str">
        <f t="shared" ca="1" si="32"/>
        <v>погашено</v>
      </c>
      <c r="I89" s="71" t="str">
        <f t="shared" ca="1" si="33"/>
        <v>погашено</v>
      </c>
      <c r="J89" s="97" t="str">
        <f t="shared" ca="1" si="34"/>
        <v>погашено</v>
      </c>
      <c r="K89" s="63"/>
      <c r="L89" s="71"/>
      <c r="M89" s="64" t="str">
        <f ca="1">IF(C89=$B$5,IRR($J$4:J89,0.1)*12,"")</f>
        <v/>
      </c>
      <c r="N89" s="64" t="str">
        <f ca="1">IF(C89=$B$5,XIRR($J$4:J89,$D$4:D89,50),"")</f>
        <v/>
      </c>
      <c r="O89" s="42">
        <f t="shared" ca="1" si="35"/>
        <v>0</v>
      </c>
      <c r="P89" s="42">
        <f t="shared" ca="1" si="36"/>
        <v>97</v>
      </c>
      <c r="T89" s="74" t="e">
        <f t="shared" ca="1" si="20"/>
        <v>#VALUE!</v>
      </c>
    </row>
    <row r="90" spans="1:20" ht="15" thickBot="1" x14ac:dyDescent="0.35">
      <c r="A90" s="94"/>
      <c r="C90" s="87" t="str">
        <f t="shared" ca="1" si="28"/>
        <v/>
      </c>
      <c r="D90" s="68" t="str">
        <f t="shared" ca="1" si="29"/>
        <v>погашено</v>
      </c>
      <c r="E90" s="60" t="str">
        <f t="shared" ca="1" si="30"/>
        <v>погашено</v>
      </c>
      <c r="F90" s="96"/>
      <c r="G90" s="77" t="str">
        <f t="shared" ca="1" si="31"/>
        <v>погашено</v>
      </c>
      <c r="H90" s="60" t="str">
        <f t="shared" ca="1" si="32"/>
        <v>погашено</v>
      </c>
      <c r="I90" s="71" t="str">
        <f t="shared" ca="1" si="33"/>
        <v>погашено</v>
      </c>
      <c r="J90" s="97" t="str">
        <f t="shared" ca="1" si="34"/>
        <v>погашено</v>
      </c>
      <c r="K90" s="63"/>
      <c r="L90" s="71"/>
      <c r="M90" s="64" t="str">
        <f ca="1">IF(C90=$B$5,IRR($J$4:J90,0.1)*12,"")</f>
        <v/>
      </c>
      <c r="N90" s="64" t="str">
        <f ca="1">IF(C90=$B$5,XIRR($J$4:J90,$D$4:D90,50),"")</f>
        <v/>
      </c>
      <c r="O90" s="42">
        <f t="shared" ca="1" si="35"/>
        <v>0</v>
      </c>
      <c r="P90" s="42">
        <f t="shared" ca="1" si="36"/>
        <v>99</v>
      </c>
      <c r="T90" s="74" t="e">
        <f t="shared" ca="1" si="20"/>
        <v>#VALUE!</v>
      </c>
    </row>
    <row r="91" spans="1:20" ht="15" thickBot="1" x14ac:dyDescent="0.35">
      <c r="A91" s="94"/>
      <c r="C91" s="87" t="str">
        <f t="shared" ca="1" si="28"/>
        <v/>
      </c>
      <c r="D91" s="68" t="str">
        <f t="shared" ca="1" si="29"/>
        <v>погашено</v>
      </c>
      <c r="E91" s="60" t="str">
        <f t="shared" ca="1" si="30"/>
        <v>погашено</v>
      </c>
      <c r="F91" s="96"/>
      <c r="G91" s="77" t="str">
        <f t="shared" ca="1" si="31"/>
        <v>погашено</v>
      </c>
      <c r="H91" s="60" t="str">
        <f t="shared" ca="1" si="32"/>
        <v>погашено</v>
      </c>
      <c r="I91" s="71" t="str">
        <f t="shared" ca="1" si="33"/>
        <v>погашено</v>
      </c>
      <c r="J91" s="97" t="str">
        <f t="shared" ca="1" si="34"/>
        <v>погашено</v>
      </c>
      <c r="K91" s="63"/>
      <c r="L91" s="71"/>
      <c r="M91" s="64" t="str">
        <f ca="1">IF(C91=$B$5,IRR($J$4:J91,0.1)*12,"")</f>
        <v/>
      </c>
      <c r="N91" s="64" t="str">
        <f ca="1">IF(C91=$B$5,XIRR($J$4:J91,$D$4:D91,50),"")</f>
        <v/>
      </c>
      <c r="O91" s="42">
        <f t="shared" ca="1" si="35"/>
        <v>0</v>
      </c>
      <c r="P91" s="42">
        <f t="shared" ca="1" si="36"/>
        <v>101</v>
      </c>
      <c r="T91" s="74" t="e">
        <f t="shared" ca="1" si="20"/>
        <v>#VALUE!</v>
      </c>
    </row>
    <row r="92" spans="1:20" ht="15" thickBot="1" x14ac:dyDescent="0.35">
      <c r="A92" s="94"/>
      <c r="C92" s="87" t="str">
        <f t="shared" ca="1" si="28"/>
        <v/>
      </c>
      <c r="D92" s="68" t="str">
        <f t="shared" ca="1" si="29"/>
        <v>погашено</v>
      </c>
      <c r="E92" s="60" t="str">
        <f t="shared" ca="1" si="30"/>
        <v>погашено</v>
      </c>
      <c r="F92" s="96"/>
      <c r="G92" s="77" t="str">
        <f t="shared" ca="1" si="31"/>
        <v>погашено</v>
      </c>
      <c r="H92" s="60" t="str">
        <f t="shared" ca="1" si="32"/>
        <v>погашено</v>
      </c>
      <c r="I92" s="71" t="str">
        <f t="shared" ca="1" si="33"/>
        <v>погашено</v>
      </c>
      <c r="J92" s="97" t="str">
        <f t="shared" ca="1" si="34"/>
        <v>погашено</v>
      </c>
      <c r="K92" s="63"/>
      <c r="L92" s="71"/>
      <c r="M92" s="64" t="str">
        <f ca="1">IF(C92=$B$5,IRR($J$4:J92,0.1)*12,"")</f>
        <v/>
      </c>
      <c r="N92" s="64" t="str">
        <f ca="1">IF(C92=$B$5,XIRR($J$4:J92,$D$4:D92,50),"")</f>
        <v/>
      </c>
      <c r="O92" s="42">
        <f t="shared" ca="1" si="35"/>
        <v>0</v>
      </c>
      <c r="P92" s="42">
        <f t="shared" ca="1" si="36"/>
        <v>103</v>
      </c>
      <c r="T92" s="74" t="e">
        <f t="shared" ca="1" si="20"/>
        <v>#VALUE!</v>
      </c>
    </row>
    <row r="93" spans="1:20" ht="15" thickBot="1" x14ac:dyDescent="0.35">
      <c r="A93" s="94"/>
      <c r="C93" s="87" t="str">
        <f t="shared" ca="1" si="28"/>
        <v/>
      </c>
      <c r="D93" s="68" t="str">
        <f t="shared" ca="1" si="29"/>
        <v>погашено</v>
      </c>
      <c r="E93" s="60" t="str">
        <f t="shared" ca="1" si="30"/>
        <v>погашено</v>
      </c>
      <c r="F93" s="96"/>
      <c r="G93" s="77" t="str">
        <f t="shared" ca="1" si="31"/>
        <v>погашено</v>
      </c>
      <c r="H93" s="60" t="str">
        <f t="shared" ca="1" si="32"/>
        <v>погашено</v>
      </c>
      <c r="I93" s="71" t="str">
        <f t="shared" ca="1" si="33"/>
        <v>погашено</v>
      </c>
      <c r="J93" s="97" t="str">
        <f t="shared" ca="1" si="34"/>
        <v>погашено</v>
      </c>
      <c r="K93" s="63"/>
      <c r="L93" s="71"/>
      <c r="M93" s="64" t="str">
        <f ca="1">IF(C93=$B$5,IRR($J$4:J93,0.1)*12,"")</f>
        <v/>
      </c>
      <c r="N93" s="64" t="str">
        <f ca="1">IF(C93=$B$5,XIRR($J$4:J93,$D$4:D93,50),"")</f>
        <v/>
      </c>
      <c r="O93" s="42">
        <f t="shared" ca="1" si="35"/>
        <v>0</v>
      </c>
      <c r="P93" s="42">
        <f t="shared" ca="1" si="36"/>
        <v>105</v>
      </c>
      <c r="T93" s="74" t="e">
        <f t="shared" ca="1" si="20"/>
        <v>#VALUE!</v>
      </c>
    </row>
    <row r="94" spans="1:20" ht="15" thickBot="1" x14ac:dyDescent="0.35">
      <c r="A94" s="94"/>
      <c r="C94" s="87" t="str">
        <f t="shared" ca="1" si="28"/>
        <v/>
      </c>
      <c r="D94" s="68" t="str">
        <f t="shared" ca="1" si="29"/>
        <v>погашено</v>
      </c>
      <c r="E94" s="60" t="str">
        <f t="shared" ca="1" si="30"/>
        <v>погашено</v>
      </c>
      <c r="F94" s="96"/>
      <c r="G94" s="77" t="str">
        <f t="shared" ca="1" si="31"/>
        <v>погашено</v>
      </c>
      <c r="H94" s="60" t="str">
        <f t="shared" ca="1" si="32"/>
        <v>погашено</v>
      </c>
      <c r="I94" s="71" t="str">
        <f t="shared" ca="1" si="33"/>
        <v>погашено</v>
      </c>
      <c r="J94" s="97" t="str">
        <f t="shared" ca="1" si="34"/>
        <v>погашено</v>
      </c>
      <c r="K94" s="63"/>
      <c r="L94" s="71"/>
      <c r="M94" s="64" t="str">
        <f ca="1">IF(C94=$B$5,IRR($J$4:J94,0.1)*12,"")</f>
        <v/>
      </c>
      <c r="N94" s="64" t="str">
        <f ca="1">IF(C94=$B$5,XIRR($J$4:J94,$D$4:D94,50),"")</f>
        <v/>
      </c>
      <c r="O94" s="42">
        <f t="shared" ca="1" si="35"/>
        <v>0</v>
      </c>
      <c r="P94" s="42">
        <f t="shared" ca="1" si="36"/>
        <v>107</v>
      </c>
      <c r="T94" s="74" t="e">
        <f t="shared" ca="1" si="20"/>
        <v>#VALUE!</v>
      </c>
    </row>
    <row r="95" spans="1:20" ht="15" thickBot="1" x14ac:dyDescent="0.35">
      <c r="A95" s="94"/>
      <c r="C95" s="87" t="str">
        <f t="shared" ca="1" si="28"/>
        <v/>
      </c>
      <c r="D95" s="68" t="str">
        <f t="shared" ca="1" si="29"/>
        <v>погашено</v>
      </c>
      <c r="E95" s="60" t="str">
        <f t="shared" ca="1" si="30"/>
        <v>погашено</v>
      </c>
      <c r="F95" s="96"/>
      <c r="G95" s="77" t="str">
        <f t="shared" ca="1" si="31"/>
        <v>погашено</v>
      </c>
      <c r="H95" s="60" t="str">
        <f t="shared" ca="1" si="32"/>
        <v>погашено</v>
      </c>
      <c r="I95" s="71" t="str">
        <f t="shared" ca="1" si="33"/>
        <v>погашено</v>
      </c>
      <c r="J95" s="97" t="str">
        <f t="shared" ca="1" si="34"/>
        <v>погашено</v>
      </c>
      <c r="K95" s="63"/>
      <c r="L95" s="71"/>
      <c r="M95" s="64" t="str">
        <f ca="1">IF(C95=$B$5,IRR($J$4:J95,0.1)*12,"")</f>
        <v/>
      </c>
      <c r="N95" s="64" t="str">
        <f ca="1">IF(C95=$B$5,XIRR($J$4:J95,$D$4:D95,50),"")</f>
        <v/>
      </c>
      <c r="O95" s="42">
        <f t="shared" ca="1" si="35"/>
        <v>0</v>
      </c>
      <c r="P95" s="42">
        <f t="shared" ca="1" si="36"/>
        <v>109</v>
      </c>
      <c r="T95" s="74" t="e">
        <f t="shared" ca="1" si="20"/>
        <v>#VALUE!</v>
      </c>
    </row>
    <row r="96" spans="1:20" ht="15" thickBot="1" x14ac:dyDescent="0.35">
      <c r="A96" s="94"/>
      <c r="C96" s="87" t="str">
        <f t="shared" ca="1" si="28"/>
        <v/>
      </c>
      <c r="D96" s="68" t="str">
        <f t="shared" ca="1" si="29"/>
        <v>погашено</v>
      </c>
      <c r="E96" s="60" t="str">
        <f t="shared" ca="1" si="30"/>
        <v>погашено</v>
      </c>
      <c r="F96" s="96"/>
      <c r="G96" s="77" t="str">
        <f t="shared" ca="1" si="31"/>
        <v>погашено</v>
      </c>
      <c r="H96" s="60" t="str">
        <f t="shared" ca="1" si="32"/>
        <v>погашено</v>
      </c>
      <c r="I96" s="71" t="str">
        <f t="shared" ca="1" si="33"/>
        <v>погашено</v>
      </c>
      <c r="J96" s="97" t="str">
        <f t="shared" ca="1" si="34"/>
        <v>погашено</v>
      </c>
      <c r="K96" s="63"/>
      <c r="L96" s="71"/>
      <c r="M96" s="64" t="str">
        <f ca="1">IF(C96=$B$5,IRR($J$4:J96,0.1)*12,"")</f>
        <v/>
      </c>
      <c r="N96" s="64" t="str">
        <f ca="1">IF(C96=$B$5,XIRR($J$4:J96,$D$4:D96,50),"")</f>
        <v/>
      </c>
      <c r="O96" s="42">
        <f t="shared" ca="1" si="35"/>
        <v>0</v>
      </c>
      <c r="P96" s="42">
        <f t="shared" ca="1" si="36"/>
        <v>111</v>
      </c>
      <c r="T96" s="74" t="e">
        <f t="shared" ca="1" si="20"/>
        <v>#VALUE!</v>
      </c>
    </row>
    <row r="97" spans="1:20" ht="15" thickBot="1" x14ac:dyDescent="0.35">
      <c r="A97" s="94"/>
      <c r="C97" s="87" t="str">
        <f t="shared" ca="1" si="28"/>
        <v/>
      </c>
      <c r="D97" s="68" t="str">
        <f t="shared" ca="1" si="29"/>
        <v>погашено</v>
      </c>
      <c r="E97" s="60" t="str">
        <f t="shared" ca="1" si="30"/>
        <v>погашено</v>
      </c>
      <c r="F97" s="96"/>
      <c r="G97" s="77" t="str">
        <f t="shared" ca="1" si="31"/>
        <v>погашено</v>
      </c>
      <c r="H97" s="60" t="str">
        <f t="shared" ca="1" si="32"/>
        <v>погашено</v>
      </c>
      <c r="I97" s="71" t="str">
        <f t="shared" ca="1" si="33"/>
        <v>погашено</v>
      </c>
      <c r="J97" s="97" t="str">
        <f t="shared" ca="1" si="34"/>
        <v>погашено</v>
      </c>
      <c r="K97" s="63"/>
      <c r="L97" s="71"/>
      <c r="M97" s="64" t="str">
        <f ca="1">IF(C97=$B$5,IRR($J$4:J97,0.1)*12,"")</f>
        <v/>
      </c>
      <c r="N97" s="64" t="str">
        <f ca="1">IF(C97=$B$5,XIRR($J$4:J97,$D$4:D97,50),"")</f>
        <v/>
      </c>
      <c r="O97" s="42">
        <f t="shared" ca="1" si="35"/>
        <v>0</v>
      </c>
      <c r="P97" s="42">
        <f t="shared" ca="1" si="36"/>
        <v>113</v>
      </c>
      <c r="T97" s="74" t="e">
        <f t="shared" ca="1" si="20"/>
        <v>#VALUE!</v>
      </c>
    </row>
    <row r="98" spans="1:20" ht="15" thickBot="1" x14ac:dyDescent="0.35">
      <c r="A98" s="94"/>
      <c r="C98" s="87" t="str">
        <f t="shared" ca="1" si="28"/>
        <v/>
      </c>
      <c r="D98" s="68" t="str">
        <f t="shared" ca="1" si="29"/>
        <v>погашено</v>
      </c>
      <c r="E98" s="60" t="str">
        <f t="shared" ca="1" si="30"/>
        <v>погашено</v>
      </c>
      <c r="F98" s="96"/>
      <c r="G98" s="77" t="str">
        <f t="shared" ca="1" si="31"/>
        <v>погашено</v>
      </c>
      <c r="H98" s="60" t="str">
        <f t="shared" ca="1" si="32"/>
        <v>погашено</v>
      </c>
      <c r="I98" s="71" t="str">
        <f t="shared" ca="1" si="33"/>
        <v>погашено</v>
      </c>
      <c r="J98" s="97" t="str">
        <f t="shared" ca="1" si="34"/>
        <v>погашено</v>
      </c>
      <c r="K98" s="63"/>
      <c r="L98" s="71"/>
      <c r="M98" s="64" t="str">
        <f ca="1">IF(C98=$B$5,IRR($J$4:J98,0.1)*12,"")</f>
        <v/>
      </c>
      <c r="N98" s="64" t="str">
        <f ca="1">IF(C98=$B$5,XIRR($J$4:J98,$D$4:D98,50),"")</f>
        <v/>
      </c>
      <c r="O98" s="42">
        <f t="shared" ca="1" si="35"/>
        <v>0</v>
      </c>
      <c r="P98" s="42">
        <f t="shared" ca="1" si="36"/>
        <v>115</v>
      </c>
      <c r="T98" s="74" t="e">
        <f t="shared" ca="1" si="20"/>
        <v>#VALUE!</v>
      </c>
    </row>
    <row r="99" spans="1:20" ht="15" thickBot="1" x14ac:dyDescent="0.35">
      <c r="A99" s="94"/>
      <c r="C99" s="87" t="str">
        <f t="shared" ca="1" si="28"/>
        <v/>
      </c>
      <c r="D99" s="68" t="str">
        <f t="shared" ca="1" si="29"/>
        <v>погашено</v>
      </c>
      <c r="E99" s="60" t="str">
        <f t="shared" ca="1" si="30"/>
        <v>погашено</v>
      </c>
      <c r="F99" s="96"/>
      <c r="G99" s="77" t="str">
        <f t="shared" ca="1" si="31"/>
        <v>погашено</v>
      </c>
      <c r="H99" s="60" t="str">
        <f t="shared" ca="1" si="32"/>
        <v>погашено</v>
      </c>
      <c r="I99" s="71" t="str">
        <f t="shared" ca="1" si="33"/>
        <v>погашено</v>
      </c>
      <c r="J99" s="97" t="str">
        <f t="shared" ca="1" si="34"/>
        <v>погашено</v>
      </c>
      <c r="K99" s="63"/>
      <c r="L99" s="71"/>
      <c r="M99" s="64" t="str">
        <f ca="1">IF(C99=$B$5,IRR($J$4:J99,0.1)*12,"")</f>
        <v/>
      </c>
      <c r="N99" s="64" t="str">
        <f ca="1">IF(C99=$B$5,XIRR($J$4:J99,$D$4:D99,50),"")</f>
        <v/>
      </c>
      <c r="O99" s="42">
        <f t="shared" ca="1" si="35"/>
        <v>0</v>
      </c>
      <c r="P99" s="42">
        <f t="shared" ca="1" si="36"/>
        <v>117</v>
      </c>
      <c r="T99" s="74" t="e">
        <f t="shared" ca="1" si="20"/>
        <v>#VALUE!</v>
      </c>
    </row>
    <row r="100" spans="1:20" ht="15" thickBot="1" x14ac:dyDescent="0.35">
      <c r="A100" s="94"/>
      <c r="C100" s="87" t="str">
        <f t="shared" ca="1" si="28"/>
        <v/>
      </c>
      <c r="D100" s="68" t="str">
        <f t="shared" ca="1" si="29"/>
        <v>погашено</v>
      </c>
      <c r="E100" s="60" t="str">
        <f t="shared" ca="1" si="30"/>
        <v>погашено</v>
      </c>
      <c r="F100" s="96"/>
      <c r="G100" s="77" t="str">
        <f t="shared" ca="1" si="31"/>
        <v>погашено</v>
      </c>
      <c r="H100" s="60" t="str">
        <f t="shared" ca="1" si="32"/>
        <v>погашено</v>
      </c>
      <c r="I100" s="71" t="str">
        <f t="shared" ca="1" si="33"/>
        <v>погашено</v>
      </c>
      <c r="J100" s="97" t="str">
        <f t="shared" ca="1" si="34"/>
        <v>погашено</v>
      </c>
      <c r="K100" s="63"/>
      <c r="L100" s="71"/>
      <c r="M100" s="64" t="str">
        <f ca="1">IF(C100=$B$5,IRR($J$4:J100,0.1)*12,"")</f>
        <v/>
      </c>
      <c r="N100" s="64" t="str">
        <f ca="1">IF(C100=$B$5,XIRR($J$4:J100,$D$4:D100,50),"")</f>
        <v/>
      </c>
      <c r="O100" s="42">
        <f t="shared" ca="1" si="35"/>
        <v>0</v>
      </c>
      <c r="P100" s="42">
        <f t="shared" ca="1" si="36"/>
        <v>119</v>
      </c>
      <c r="T100" s="74" t="e">
        <f t="shared" ca="1" si="20"/>
        <v>#VALUE!</v>
      </c>
    </row>
    <row r="101" spans="1:20" ht="15" thickBot="1" x14ac:dyDescent="0.35">
      <c r="A101" s="94"/>
      <c r="C101" s="87" t="str">
        <f t="shared" ca="1" si="28"/>
        <v/>
      </c>
      <c r="D101" s="68" t="str">
        <f t="shared" ca="1" si="29"/>
        <v>погашено</v>
      </c>
      <c r="E101" s="60" t="str">
        <f t="shared" ca="1" si="30"/>
        <v>погашено</v>
      </c>
      <c r="F101" s="96"/>
      <c r="G101" s="77" t="str">
        <f t="shared" ca="1" si="31"/>
        <v>погашено</v>
      </c>
      <c r="H101" s="60" t="str">
        <f t="shared" ca="1" si="32"/>
        <v>погашено</v>
      </c>
      <c r="I101" s="71" t="str">
        <f t="shared" ca="1" si="33"/>
        <v>погашено</v>
      </c>
      <c r="J101" s="97" t="str">
        <f t="shared" ca="1" si="34"/>
        <v>погашено</v>
      </c>
      <c r="K101" s="63"/>
      <c r="L101" s="71"/>
      <c r="M101" s="64" t="str">
        <f ca="1">IF(C101=$B$5,IRR($J$4:J101,0.1)*12,"")</f>
        <v/>
      </c>
      <c r="N101" s="64" t="str">
        <f ca="1">IF(C101=$B$5,XIRR($J$4:J101,$D$4:D101,50),"")</f>
        <v/>
      </c>
      <c r="O101" s="42">
        <f t="shared" ca="1" si="35"/>
        <v>0</v>
      </c>
      <c r="P101" s="42">
        <f t="shared" ca="1" si="36"/>
        <v>121</v>
      </c>
      <c r="T101" s="74" t="e">
        <f t="shared" ca="1" si="20"/>
        <v>#VALUE!</v>
      </c>
    </row>
    <row r="102" spans="1:20" ht="15" thickBot="1" x14ac:dyDescent="0.35">
      <c r="A102" s="94"/>
      <c r="C102" s="87" t="str">
        <f t="shared" ca="1" si="28"/>
        <v/>
      </c>
      <c r="D102" s="68" t="str">
        <f t="shared" ca="1" si="29"/>
        <v>погашено</v>
      </c>
      <c r="E102" s="60" t="str">
        <f t="shared" ca="1" si="30"/>
        <v>погашено</v>
      </c>
      <c r="F102" s="96"/>
      <c r="G102" s="77" t="str">
        <f t="shared" ca="1" si="31"/>
        <v>погашено</v>
      </c>
      <c r="H102" s="60" t="str">
        <f t="shared" ca="1" si="32"/>
        <v>погашено</v>
      </c>
      <c r="I102" s="71" t="str">
        <f t="shared" ca="1" si="33"/>
        <v>погашено</v>
      </c>
      <c r="J102" s="97" t="str">
        <f t="shared" ca="1" si="34"/>
        <v>погашено</v>
      </c>
      <c r="K102" s="63"/>
      <c r="L102" s="71"/>
      <c r="M102" s="64" t="str">
        <f ca="1">IF(C102=$B$5,IRR($J$4:J102,0.1)*12,"")</f>
        <v/>
      </c>
      <c r="N102" s="64" t="str">
        <f ca="1">IF(C102=$B$5,XIRR($J$4:J102,$D$4:D102,50),"")</f>
        <v/>
      </c>
      <c r="O102" s="42">
        <f t="shared" ca="1" si="35"/>
        <v>0</v>
      </c>
      <c r="P102" s="42">
        <f t="shared" ca="1" si="36"/>
        <v>123</v>
      </c>
      <c r="T102" s="74" t="e">
        <f t="shared" ca="1" si="20"/>
        <v>#VALUE!</v>
      </c>
    </row>
    <row r="103" spans="1:20" ht="15" thickBot="1" x14ac:dyDescent="0.35">
      <c r="A103" s="94"/>
      <c r="C103" s="87" t="str">
        <f t="shared" ca="1" si="28"/>
        <v/>
      </c>
      <c r="D103" s="68" t="str">
        <f t="shared" ca="1" si="29"/>
        <v>погашено</v>
      </c>
      <c r="E103" s="60" t="str">
        <f t="shared" ca="1" si="30"/>
        <v>погашено</v>
      </c>
      <c r="F103" s="96"/>
      <c r="G103" s="77" t="str">
        <f t="shared" ca="1" si="31"/>
        <v>погашено</v>
      </c>
      <c r="H103" s="60" t="str">
        <f t="shared" ca="1" si="32"/>
        <v>погашено</v>
      </c>
      <c r="I103" s="71" t="str">
        <f t="shared" ca="1" si="33"/>
        <v>погашено</v>
      </c>
      <c r="J103" s="97" t="str">
        <f t="shared" ca="1" si="34"/>
        <v>погашено</v>
      </c>
      <c r="K103" s="63"/>
      <c r="L103" s="71"/>
      <c r="M103" s="64" t="str">
        <f ca="1">IF(C103=$B$5,IRR($J$4:J103,0.1)*12,"")</f>
        <v/>
      </c>
      <c r="N103" s="64" t="str">
        <f ca="1">IF(C103=$B$5,XIRR($J$4:J103,$D$4:D103,50),"")</f>
        <v/>
      </c>
      <c r="O103" s="42">
        <f t="shared" ca="1" si="35"/>
        <v>0</v>
      </c>
      <c r="P103" s="42">
        <f t="shared" ca="1" si="36"/>
        <v>125</v>
      </c>
      <c r="T103" s="74" t="e">
        <f t="shared" ca="1" si="20"/>
        <v>#VALUE!</v>
      </c>
    </row>
    <row r="104" spans="1:20" ht="15" thickBot="1" x14ac:dyDescent="0.35">
      <c r="A104" s="94"/>
      <c r="C104" s="87" t="str">
        <f t="shared" ca="1" si="28"/>
        <v/>
      </c>
      <c r="D104" s="68" t="str">
        <f t="shared" ca="1" si="29"/>
        <v>погашено</v>
      </c>
      <c r="E104" s="60" t="str">
        <f t="shared" ca="1" si="30"/>
        <v>погашено</v>
      </c>
      <c r="F104" s="96"/>
      <c r="G104" s="77" t="str">
        <f t="shared" ca="1" si="31"/>
        <v>погашено</v>
      </c>
      <c r="H104" s="60" t="str">
        <f t="shared" ca="1" si="32"/>
        <v>погашено</v>
      </c>
      <c r="I104" s="71" t="str">
        <f t="shared" ca="1" si="33"/>
        <v>погашено</v>
      </c>
      <c r="J104" s="97" t="str">
        <f t="shared" ca="1" si="34"/>
        <v>погашено</v>
      </c>
      <c r="K104" s="63"/>
      <c r="L104" s="71"/>
      <c r="M104" s="64" t="str">
        <f ca="1">IF(C104=$B$5,IRR($J$4:J104,0.1)*12,"")</f>
        <v/>
      </c>
      <c r="N104" s="64" t="str">
        <f ca="1">IF(C104=$B$5,XIRR($J$4:J104,$D$4:D104,50),"")</f>
        <v/>
      </c>
      <c r="O104" s="42">
        <f t="shared" ca="1" si="35"/>
        <v>0</v>
      </c>
      <c r="P104" s="42">
        <f t="shared" ca="1" si="36"/>
        <v>127</v>
      </c>
      <c r="T104" s="74" t="e">
        <f t="shared" ca="1" si="20"/>
        <v>#VALUE!</v>
      </c>
    </row>
    <row r="105" spans="1:20" ht="15" thickBot="1" x14ac:dyDescent="0.35">
      <c r="A105" s="94"/>
      <c r="C105" s="87" t="str">
        <f t="shared" ca="1" si="28"/>
        <v/>
      </c>
      <c r="D105" s="68" t="str">
        <f t="shared" ca="1" si="29"/>
        <v>погашено</v>
      </c>
      <c r="E105" s="60" t="str">
        <f t="shared" ca="1" si="30"/>
        <v>погашено</v>
      </c>
      <c r="F105" s="96"/>
      <c r="G105" s="77" t="str">
        <f t="shared" ca="1" si="31"/>
        <v>погашено</v>
      </c>
      <c r="H105" s="60" t="str">
        <f t="shared" ca="1" si="32"/>
        <v>погашено</v>
      </c>
      <c r="I105" s="71" t="str">
        <f t="shared" ca="1" si="33"/>
        <v>погашено</v>
      </c>
      <c r="J105" s="97" t="str">
        <f t="shared" ca="1" si="34"/>
        <v>погашено</v>
      </c>
      <c r="K105" s="63"/>
      <c r="L105" s="71"/>
      <c r="M105" s="64" t="str">
        <f ca="1">IF(C105=$B$5,IRR($J$4:J105,0.1)*12,"")</f>
        <v/>
      </c>
      <c r="N105" s="64" t="str">
        <f ca="1">IF(C105=$B$5,XIRR($J$4:J105,$D$4:D105,50),"")</f>
        <v/>
      </c>
      <c r="O105" s="42">
        <f t="shared" ca="1" si="35"/>
        <v>0</v>
      </c>
      <c r="P105" s="42">
        <f t="shared" ca="1" si="36"/>
        <v>129</v>
      </c>
      <c r="T105" s="74" t="e">
        <f t="shared" ca="1" si="20"/>
        <v>#VALUE!</v>
      </c>
    </row>
    <row r="106" spans="1:20" ht="15" thickBot="1" x14ac:dyDescent="0.35">
      <c r="A106" s="94"/>
      <c r="C106" s="87" t="str">
        <f t="shared" ca="1" si="28"/>
        <v/>
      </c>
      <c r="D106" s="68" t="str">
        <f t="shared" ca="1" si="29"/>
        <v>погашено</v>
      </c>
      <c r="E106" s="60" t="str">
        <f t="shared" ca="1" si="30"/>
        <v>погашено</v>
      </c>
      <c r="F106" s="96"/>
      <c r="G106" s="77" t="str">
        <f t="shared" ca="1" si="31"/>
        <v>погашено</v>
      </c>
      <c r="H106" s="60" t="str">
        <f t="shared" ca="1" si="32"/>
        <v>погашено</v>
      </c>
      <c r="I106" s="71" t="str">
        <f t="shared" ca="1" si="33"/>
        <v>погашено</v>
      </c>
      <c r="J106" s="97" t="str">
        <f t="shared" ca="1" si="34"/>
        <v>погашено</v>
      </c>
      <c r="K106" s="63"/>
      <c r="L106" s="71"/>
      <c r="M106" s="64" t="str">
        <f ca="1">IF(C106=$B$5,IRR($J$4:J106,0.1)*12,"")</f>
        <v/>
      </c>
      <c r="N106" s="64" t="str">
        <f ca="1">IF(C106=$B$5,XIRR($J$4:J106,$D$4:D106,50),"")</f>
        <v/>
      </c>
      <c r="O106" s="42">
        <f t="shared" ca="1" si="35"/>
        <v>0</v>
      </c>
      <c r="P106" s="42">
        <f t="shared" ca="1" si="36"/>
        <v>131</v>
      </c>
      <c r="T106" s="74" t="e">
        <f t="shared" ref="T106:T125" ca="1" si="37">IF(O106=0,"погашено",IF(B158="Да",ROUND(-$E$5*$B$11*(D106-D105),2),ROUND(-$E$5*$B$4*(D106-D105),2)))+IF(L106&gt;0,-E106*$B$4*(K106-D106),0)</f>
        <v>#VALUE!</v>
      </c>
    </row>
    <row r="107" spans="1:20" ht="15" thickBot="1" x14ac:dyDescent="0.35">
      <c r="A107" s="94"/>
      <c r="C107" s="87" t="str">
        <f t="shared" ca="1" si="28"/>
        <v/>
      </c>
      <c r="D107" s="68" t="str">
        <f t="shared" ca="1" si="29"/>
        <v>погашено</v>
      </c>
      <c r="E107" s="60" t="str">
        <f t="shared" ca="1" si="30"/>
        <v>погашено</v>
      </c>
      <c r="F107" s="96"/>
      <c r="G107" s="77" t="str">
        <f t="shared" ca="1" si="31"/>
        <v>погашено</v>
      </c>
      <c r="H107" s="60" t="str">
        <f t="shared" ca="1" si="32"/>
        <v>погашено</v>
      </c>
      <c r="I107" s="71" t="str">
        <f t="shared" ca="1" si="33"/>
        <v>погашено</v>
      </c>
      <c r="J107" s="97" t="str">
        <f t="shared" ca="1" si="34"/>
        <v>погашено</v>
      </c>
      <c r="K107" s="63"/>
      <c r="L107" s="71"/>
      <c r="M107" s="64" t="str">
        <f ca="1">IF(C107=$B$5,IRR($J$4:J107,0.1)*12,"")</f>
        <v/>
      </c>
      <c r="N107" s="64" t="str">
        <f ca="1">IF(C107=$B$5,XIRR($J$4:J107,$D$4:D107,50),"")</f>
        <v/>
      </c>
      <c r="O107" s="42">
        <f t="shared" ca="1" si="35"/>
        <v>0</v>
      </c>
      <c r="P107" s="42">
        <f t="shared" ca="1" si="36"/>
        <v>133</v>
      </c>
      <c r="T107" s="74" t="e">
        <f t="shared" ca="1" si="37"/>
        <v>#VALUE!</v>
      </c>
    </row>
    <row r="108" spans="1:20" ht="15" thickBot="1" x14ac:dyDescent="0.35">
      <c r="A108" s="94"/>
      <c r="C108" s="87" t="str">
        <f t="shared" ca="1" si="28"/>
        <v/>
      </c>
      <c r="D108" s="68" t="str">
        <f t="shared" ca="1" si="29"/>
        <v>погашено</v>
      </c>
      <c r="E108" s="60" t="str">
        <f t="shared" ca="1" si="30"/>
        <v>погашено</v>
      </c>
      <c r="F108" s="96"/>
      <c r="G108" s="77" t="str">
        <f t="shared" ca="1" si="31"/>
        <v>погашено</v>
      </c>
      <c r="H108" s="60" t="str">
        <f t="shared" ca="1" si="32"/>
        <v>погашено</v>
      </c>
      <c r="I108" s="71" t="str">
        <f t="shared" ca="1" si="33"/>
        <v>погашено</v>
      </c>
      <c r="J108" s="97" t="str">
        <f t="shared" ca="1" si="34"/>
        <v>погашено</v>
      </c>
      <c r="K108" s="63"/>
      <c r="L108" s="71"/>
      <c r="M108" s="64" t="str">
        <f ca="1">IF(C108=$B$5,IRR($J$4:J108,0.1)*12,"")</f>
        <v/>
      </c>
      <c r="N108" s="64" t="str">
        <f ca="1">IF(C108=$B$5,XIRR($J$4:J108,$D$4:D108,50),"")</f>
        <v/>
      </c>
      <c r="O108" s="42">
        <f t="shared" ca="1" si="35"/>
        <v>0</v>
      </c>
      <c r="P108" s="42">
        <f t="shared" ca="1" si="36"/>
        <v>135</v>
      </c>
      <c r="T108" s="74" t="e">
        <f t="shared" ca="1" si="37"/>
        <v>#VALUE!</v>
      </c>
    </row>
    <row r="109" spans="1:20" ht="15" thickBot="1" x14ac:dyDescent="0.35">
      <c r="A109" s="94"/>
      <c r="C109" s="87" t="str">
        <f t="shared" ca="1" si="28"/>
        <v/>
      </c>
      <c r="D109" s="68" t="str">
        <f t="shared" ca="1" si="29"/>
        <v>погашено</v>
      </c>
      <c r="E109" s="60" t="str">
        <f t="shared" ca="1" si="30"/>
        <v>погашено</v>
      </c>
      <c r="F109" s="96"/>
      <c r="G109" s="77" t="str">
        <f t="shared" ca="1" si="31"/>
        <v>погашено</v>
      </c>
      <c r="H109" s="60" t="str">
        <f t="shared" ca="1" si="32"/>
        <v>погашено</v>
      </c>
      <c r="I109" s="71" t="str">
        <f t="shared" ca="1" si="33"/>
        <v>погашено</v>
      </c>
      <c r="J109" s="97" t="str">
        <f t="shared" ca="1" si="34"/>
        <v>погашено</v>
      </c>
      <c r="K109" s="63"/>
      <c r="L109" s="71"/>
      <c r="M109" s="64" t="str">
        <f ca="1">IF(C109=$B$5,IRR($J$4:J109,0.1)*12,"")</f>
        <v/>
      </c>
      <c r="N109" s="64" t="str">
        <f ca="1">IF(C109=$B$5,XIRR($J$4:J109,$D$4:D109,50),"")</f>
        <v/>
      </c>
      <c r="O109" s="42">
        <f t="shared" ca="1" si="35"/>
        <v>0</v>
      </c>
      <c r="P109" s="42">
        <f t="shared" ca="1" si="36"/>
        <v>137</v>
      </c>
      <c r="T109" s="74" t="e">
        <f t="shared" ca="1" si="37"/>
        <v>#VALUE!</v>
      </c>
    </row>
    <row r="110" spans="1:20" ht="15" thickBot="1" x14ac:dyDescent="0.35">
      <c r="A110" s="94"/>
      <c r="C110" s="87" t="str">
        <f t="shared" ca="1" si="28"/>
        <v/>
      </c>
      <c r="D110" s="68" t="str">
        <f t="shared" ca="1" si="29"/>
        <v>погашено</v>
      </c>
      <c r="E110" s="60" t="str">
        <f t="shared" ca="1" si="30"/>
        <v>погашено</v>
      </c>
      <c r="F110" s="96"/>
      <c r="G110" s="77" t="str">
        <f t="shared" ca="1" si="31"/>
        <v>погашено</v>
      </c>
      <c r="H110" s="60" t="str">
        <f t="shared" ca="1" si="32"/>
        <v>погашено</v>
      </c>
      <c r="I110" s="71" t="str">
        <f t="shared" ca="1" si="33"/>
        <v>погашено</v>
      </c>
      <c r="J110" s="97" t="str">
        <f t="shared" ca="1" si="34"/>
        <v>погашено</v>
      </c>
      <c r="K110" s="63"/>
      <c r="L110" s="71"/>
      <c r="M110" s="64" t="str">
        <f ca="1">IF(C110=$B$5,IRR($J$4:J110,0.1)*12,"")</f>
        <v/>
      </c>
      <c r="N110" s="64" t="str">
        <f ca="1">IF(C110=$B$5,XIRR($J$4:J110,$D$4:D110,50),"")</f>
        <v/>
      </c>
      <c r="O110" s="42">
        <f t="shared" ca="1" si="35"/>
        <v>0</v>
      </c>
      <c r="P110" s="42">
        <f t="shared" ca="1" si="36"/>
        <v>139</v>
      </c>
      <c r="T110" s="74" t="e">
        <f t="shared" ca="1" si="37"/>
        <v>#VALUE!</v>
      </c>
    </row>
    <row r="111" spans="1:20" ht="15" thickBot="1" x14ac:dyDescent="0.35">
      <c r="A111" s="94"/>
      <c r="C111" s="87" t="str">
        <f t="shared" ref="C111:C125" ca="1" si="38">IF(P111&lt;=$B$5,P111,"")</f>
        <v/>
      </c>
      <c r="D111" s="68" t="str">
        <f t="shared" ref="D111:D125" ca="1" si="39">IF(C111&gt;$B$5,"погашено",IF(I110&gt;H110,K110+$B$2,IF(C111&lt;=$B$5,D110+$B$2,"")))</f>
        <v>погашено</v>
      </c>
      <c r="E111" s="60" t="str">
        <f t="shared" ref="E111:E125" ca="1" si="40">IF(C111&gt;$B$5,"погашено",E110+G110)</f>
        <v>погашено</v>
      </c>
      <c r="F111" s="96"/>
      <c r="G111" s="77" t="str">
        <f t="shared" ref="G111:G125" ca="1" si="41">IF(O111=0,"погашено",IF(L111&gt;T111,L111-H111,IF(C111=$B$5,-E111,IF(L111&gt;0,IF(L111-(-E111*$B$4*(K111-D111))&lt;0,0,L111-(-E111*$B$4*(K111-D111))),0))))</f>
        <v>погашено</v>
      </c>
      <c r="H111" s="60" t="str">
        <f t="shared" ref="H111:H125" ca="1" si="42">IF(O111=0,"погашено",ROUND(IF(G110&gt;0,-E111*$B$4*(D111-K110),-E111*$B$4*(D111-D110))+IF(L111&gt;0,-E111*$B$4*(K111-D111),0)-IF(AND(L110&gt;0,G110=0),L110,0),2))</f>
        <v>погашено</v>
      </c>
      <c r="I111" s="71" t="str">
        <f t="shared" ref="I111:I125" ca="1" si="43">IF(O111=0,"погашено",IFERROR(G111+H111,""))</f>
        <v>погашено</v>
      </c>
      <c r="J111" s="97" t="str">
        <f t="shared" ref="J111:J125" ca="1" si="44">IF(O111=0,"погашено",IFERROR(ROUNDDOWN(G111+H111,2),""))</f>
        <v>погашено</v>
      </c>
      <c r="K111" s="63"/>
      <c r="L111" s="71"/>
      <c r="M111" s="64" t="str">
        <f ca="1">IF(C111=$B$5,IRR($J$4:J111,0.1)*12,"")</f>
        <v/>
      </c>
      <c r="N111" s="64" t="str">
        <f ca="1">IF(C111=$B$5,XIRR($J$4:J111,$D$4:D111,50),"")</f>
        <v/>
      </c>
      <c r="O111" s="42">
        <f t="shared" ref="O111:O125" ca="1" si="45">IFERROR(ROUNDDOWN(-E111,0),0)</f>
        <v>0</v>
      </c>
      <c r="P111" s="42">
        <f t="shared" ref="P111:P125" ca="1" si="46">IF(G110&gt;0,P110+2,P110+1)</f>
        <v>141</v>
      </c>
      <c r="T111" s="74" t="e">
        <f t="shared" ca="1" si="37"/>
        <v>#VALUE!</v>
      </c>
    </row>
    <row r="112" spans="1:20" ht="15" thickBot="1" x14ac:dyDescent="0.35">
      <c r="A112" s="94"/>
      <c r="C112" s="87" t="str">
        <f t="shared" ca="1" si="38"/>
        <v/>
      </c>
      <c r="D112" s="68" t="str">
        <f t="shared" ca="1" si="39"/>
        <v>погашено</v>
      </c>
      <c r="E112" s="60" t="str">
        <f t="shared" ca="1" si="40"/>
        <v>погашено</v>
      </c>
      <c r="F112" s="96"/>
      <c r="G112" s="77" t="str">
        <f t="shared" ca="1" si="41"/>
        <v>погашено</v>
      </c>
      <c r="H112" s="60" t="str">
        <f t="shared" ca="1" si="42"/>
        <v>погашено</v>
      </c>
      <c r="I112" s="71" t="str">
        <f t="shared" ca="1" si="43"/>
        <v>погашено</v>
      </c>
      <c r="J112" s="97" t="str">
        <f t="shared" ca="1" si="44"/>
        <v>погашено</v>
      </c>
      <c r="K112" s="63"/>
      <c r="L112" s="71"/>
      <c r="M112" s="64" t="str">
        <f ca="1">IF(C112=$B$5,IRR($J$4:J112,0.1)*12,"")</f>
        <v/>
      </c>
      <c r="N112" s="64" t="str">
        <f ca="1">IF(C112=$B$5,XIRR($J$4:J112,$D$4:D112,50),"")</f>
        <v/>
      </c>
      <c r="O112" s="42">
        <f t="shared" ca="1" si="45"/>
        <v>0</v>
      </c>
      <c r="P112" s="42">
        <f t="shared" ca="1" si="46"/>
        <v>143</v>
      </c>
      <c r="T112" s="74" t="e">
        <f t="shared" ca="1" si="37"/>
        <v>#VALUE!</v>
      </c>
    </row>
    <row r="113" spans="1:20" ht="15" thickBot="1" x14ac:dyDescent="0.35">
      <c r="A113" s="94"/>
      <c r="C113" s="87" t="str">
        <f t="shared" ca="1" si="38"/>
        <v/>
      </c>
      <c r="D113" s="68" t="str">
        <f t="shared" ca="1" si="39"/>
        <v>погашено</v>
      </c>
      <c r="E113" s="60" t="str">
        <f t="shared" ca="1" si="40"/>
        <v>погашено</v>
      </c>
      <c r="F113" s="96"/>
      <c r="G113" s="77" t="str">
        <f t="shared" ca="1" si="41"/>
        <v>погашено</v>
      </c>
      <c r="H113" s="60" t="str">
        <f t="shared" ca="1" si="42"/>
        <v>погашено</v>
      </c>
      <c r="I113" s="71" t="str">
        <f t="shared" ca="1" si="43"/>
        <v>погашено</v>
      </c>
      <c r="J113" s="97" t="str">
        <f t="shared" ca="1" si="44"/>
        <v>погашено</v>
      </c>
      <c r="K113" s="63"/>
      <c r="L113" s="71"/>
      <c r="M113" s="64" t="str">
        <f ca="1">IF(C113=$B$5,IRR($J$4:J113,0.1)*12,"")</f>
        <v/>
      </c>
      <c r="N113" s="64" t="str">
        <f ca="1">IF(C113=$B$5,XIRR($J$4:J113,$D$4:D113,50),"")</f>
        <v/>
      </c>
      <c r="O113" s="42">
        <f t="shared" ca="1" si="45"/>
        <v>0</v>
      </c>
      <c r="P113" s="42">
        <f t="shared" ca="1" si="46"/>
        <v>145</v>
      </c>
      <c r="T113" s="74" t="e">
        <f t="shared" ca="1" si="37"/>
        <v>#VALUE!</v>
      </c>
    </row>
    <row r="114" spans="1:20" ht="15" thickBot="1" x14ac:dyDescent="0.35">
      <c r="A114" s="94"/>
      <c r="C114" s="87" t="str">
        <f t="shared" ca="1" si="38"/>
        <v/>
      </c>
      <c r="D114" s="68" t="str">
        <f t="shared" ca="1" si="39"/>
        <v>погашено</v>
      </c>
      <c r="E114" s="60" t="str">
        <f t="shared" ca="1" si="40"/>
        <v>погашено</v>
      </c>
      <c r="F114" s="96"/>
      <c r="G114" s="77" t="str">
        <f t="shared" ca="1" si="41"/>
        <v>погашено</v>
      </c>
      <c r="H114" s="60" t="str">
        <f t="shared" ca="1" si="42"/>
        <v>погашено</v>
      </c>
      <c r="I114" s="71" t="str">
        <f t="shared" ca="1" si="43"/>
        <v>погашено</v>
      </c>
      <c r="J114" s="97" t="str">
        <f t="shared" ca="1" si="44"/>
        <v>погашено</v>
      </c>
      <c r="K114" s="63"/>
      <c r="L114" s="71"/>
      <c r="M114" s="64" t="str">
        <f ca="1">IF(C114=$B$5,IRR($J$4:J114,0.1)*12,"")</f>
        <v/>
      </c>
      <c r="N114" s="64" t="str">
        <f ca="1">IF(C114=$B$5,XIRR($J$4:J114,$D$4:D114,50),"")</f>
        <v/>
      </c>
      <c r="O114" s="42">
        <f t="shared" ca="1" si="45"/>
        <v>0</v>
      </c>
      <c r="P114" s="42">
        <f t="shared" ca="1" si="46"/>
        <v>147</v>
      </c>
      <c r="T114" s="74" t="e">
        <f t="shared" ca="1" si="37"/>
        <v>#VALUE!</v>
      </c>
    </row>
    <row r="115" spans="1:20" ht="15" thickBot="1" x14ac:dyDescent="0.35">
      <c r="A115" s="94"/>
      <c r="C115" s="87" t="str">
        <f t="shared" ca="1" si="38"/>
        <v/>
      </c>
      <c r="D115" s="68" t="str">
        <f t="shared" ca="1" si="39"/>
        <v>погашено</v>
      </c>
      <c r="E115" s="60" t="str">
        <f t="shared" ca="1" si="40"/>
        <v>погашено</v>
      </c>
      <c r="F115" s="96"/>
      <c r="G115" s="77" t="str">
        <f t="shared" ca="1" si="41"/>
        <v>погашено</v>
      </c>
      <c r="H115" s="60" t="str">
        <f t="shared" ca="1" si="42"/>
        <v>погашено</v>
      </c>
      <c r="I115" s="71" t="str">
        <f t="shared" ca="1" si="43"/>
        <v>погашено</v>
      </c>
      <c r="J115" s="97" t="str">
        <f t="shared" ca="1" si="44"/>
        <v>погашено</v>
      </c>
      <c r="K115" s="63"/>
      <c r="L115" s="71"/>
      <c r="M115" s="64" t="str">
        <f ca="1">IF(C115=$B$5,IRR($J$4:J115,0.1)*12,"")</f>
        <v/>
      </c>
      <c r="N115" s="64" t="str">
        <f ca="1">IF(C115=$B$5,XIRR($J$4:J115,$D$4:D115,50),"")</f>
        <v/>
      </c>
      <c r="O115" s="42">
        <f t="shared" ca="1" si="45"/>
        <v>0</v>
      </c>
      <c r="P115" s="42">
        <f t="shared" ca="1" si="46"/>
        <v>149</v>
      </c>
      <c r="T115" s="74" t="e">
        <f t="shared" ca="1" si="37"/>
        <v>#VALUE!</v>
      </c>
    </row>
    <row r="116" spans="1:20" ht="15" thickBot="1" x14ac:dyDescent="0.35">
      <c r="A116" s="94"/>
      <c r="C116" s="87" t="str">
        <f t="shared" ca="1" si="38"/>
        <v/>
      </c>
      <c r="D116" s="68" t="str">
        <f t="shared" ca="1" si="39"/>
        <v>погашено</v>
      </c>
      <c r="E116" s="60" t="str">
        <f t="shared" ca="1" si="40"/>
        <v>погашено</v>
      </c>
      <c r="F116" s="96"/>
      <c r="G116" s="77" t="str">
        <f t="shared" ca="1" si="41"/>
        <v>погашено</v>
      </c>
      <c r="H116" s="60" t="str">
        <f t="shared" ca="1" si="42"/>
        <v>погашено</v>
      </c>
      <c r="I116" s="71" t="str">
        <f t="shared" ca="1" si="43"/>
        <v>погашено</v>
      </c>
      <c r="J116" s="97" t="str">
        <f t="shared" ca="1" si="44"/>
        <v>погашено</v>
      </c>
      <c r="K116" s="63"/>
      <c r="L116" s="71"/>
      <c r="M116" s="64" t="str">
        <f ca="1">IF(C116=$B$5,IRR($J$4:J116,0.1)*12,"")</f>
        <v/>
      </c>
      <c r="N116" s="64" t="str">
        <f ca="1">IF(C116=$B$5,XIRR($J$4:J116,$D$4:D116,50),"")</f>
        <v/>
      </c>
      <c r="O116" s="42">
        <f t="shared" ca="1" si="45"/>
        <v>0</v>
      </c>
      <c r="P116" s="42">
        <f t="shared" ca="1" si="46"/>
        <v>151</v>
      </c>
      <c r="T116" s="74" t="e">
        <f t="shared" ca="1" si="37"/>
        <v>#VALUE!</v>
      </c>
    </row>
    <row r="117" spans="1:20" ht="15" thickBot="1" x14ac:dyDescent="0.35">
      <c r="A117" s="94"/>
      <c r="C117" s="87" t="str">
        <f t="shared" ca="1" si="38"/>
        <v/>
      </c>
      <c r="D117" s="68" t="str">
        <f t="shared" ca="1" si="39"/>
        <v>погашено</v>
      </c>
      <c r="E117" s="60" t="str">
        <f t="shared" ca="1" si="40"/>
        <v>погашено</v>
      </c>
      <c r="F117" s="96"/>
      <c r="G117" s="77" t="str">
        <f t="shared" ca="1" si="41"/>
        <v>погашено</v>
      </c>
      <c r="H117" s="60" t="str">
        <f t="shared" ca="1" si="42"/>
        <v>погашено</v>
      </c>
      <c r="I117" s="71" t="str">
        <f t="shared" ca="1" si="43"/>
        <v>погашено</v>
      </c>
      <c r="J117" s="97" t="str">
        <f t="shared" ca="1" si="44"/>
        <v>погашено</v>
      </c>
      <c r="K117" s="63"/>
      <c r="L117" s="71"/>
      <c r="M117" s="64" t="str">
        <f ca="1">IF(C117=$B$5,IRR($J$4:J117,0.1)*12,"")</f>
        <v/>
      </c>
      <c r="N117" s="64" t="str">
        <f ca="1">IF(C117=$B$5,XIRR($J$4:J117,$D$4:D117,50),"")</f>
        <v/>
      </c>
      <c r="O117" s="42">
        <f t="shared" ca="1" si="45"/>
        <v>0</v>
      </c>
      <c r="P117" s="42">
        <f t="shared" ca="1" si="46"/>
        <v>153</v>
      </c>
      <c r="T117" s="74" t="e">
        <f t="shared" ca="1" si="37"/>
        <v>#VALUE!</v>
      </c>
    </row>
    <row r="118" spans="1:20" ht="15" thickBot="1" x14ac:dyDescent="0.35">
      <c r="A118" s="94"/>
      <c r="C118" s="87" t="str">
        <f t="shared" ca="1" si="38"/>
        <v/>
      </c>
      <c r="D118" s="68" t="str">
        <f t="shared" ca="1" si="39"/>
        <v>погашено</v>
      </c>
      <c r="E118" s="60" t="str">
        <f t="shared" ca="1" si="40"/>
        <v>погашено</v>
      </c>
      <c r="F118" s="96"/>
      <c r="G118" s="77" t="str">
        <f t="shared" ca="1" si="41"/>
        <v>погашено</v>
      </c>
      <c r="H118" s="60" t="str">
        <f t="shared" ca="1" si="42"/>
        <v>погашено</v>
      </c>
      <c r="I118" s="71" t="str">
        <f t="shared" ca="1" si="43"/>
        <v>погашено</v>
      </c>
      <c r="J118" s="97" t="str">
        <f t="shared" ca="1" si="44"/>
        <v>погашено</v>
      </c>
      <c r="K118" s="63"/>
      <c r="L118" s="71"/>
      <c r="M118" s="64" t="str">
        <f ca="1">IF(C118=$B$5,IRR($J$4:J118,0.1)*12,"")</f>
        <v/>
      </c>
      <c r="N118" s="64" t="str">
        <f ca="1">IF(C118=$B$5,XIRR($J$4:J118,$D$4:D118,50),"")</f>
        <v/>
      </c>
      <c r="O118" s="42">
        <f t="shared" ca="1" si="45"/>
        <v>0</v>
      </c>
      <c r="P118" s="42">
        <f t="shared" ca="1" si="46"/>
        <v>155</v>
      </c>
      <c r="T118" s="74" t="e">
        <f t="shared" ca="1" si="37"/>
        <v>#VALUE!</v>
      </c>
    </row>
    <row r="119" spans="1:20" ht="15" thickBot="1" x14ac:dyDescent="0.35">
      <c r="A119" s="94"/>
      <c r="C119" s="87" t="str">
        <f t="shared" ca="1" si="38"/>
        <v/>
      </c>
      <c r="D119" s="68" t="str">
        <f t="shared" ca="1" si="39"/>
        <v>погашено</v>
      </c>
      <c r="E119" s="60" t="str">
        <f t="shared" ca="1" si="40"/>
        <v>погашено</v>
      </c>
      <c r="F119" s="96"/>
      <c r="G119" s="77" t="str">
        <f t="shared" ca="1" si="41"/>
        <v>погашено</v>
      </c>
      <c r="H119" s="60" t="str">
        <f t="shared" ca="1" si="42"/>
        <v>погашено</v>
      </c>
      <c r="I119" s="71" t="str">
        <f t="shared" ca="1" si="43"/>
        <v>погашено</v>
      </c>
      <c r="J119" s="97" t="str">
        <f t="shared" ca="1" si="44"/>
        <v>погашено</v>
      </c>
      <c r="K119" s="63"/>
      <c r="L119" s="71"/>
      <c r="M119" s="64" t="str">
        <f ca="1">IF(C119=$B$5,IRR($J$4:J119,0.1)*12,"")</f>
        <v/>
      </c>
      <c r="N119" s="64" t="str">
        <f ca="1">IF(C119=$B$5,XIRR($J$4:J119,$D$4:D119,50),"")</f>
        <v/>
      </c>
      <c r="O119" s="42">
        <f t="shared" ca="1" si="45"/>
        <v>0</v>
      </c>
      <c r="P119" s="42">
        <f t="shared" ca="1" si="46"/>
        <v>157</v>
      </c>
      <c r="T119" s="74" t="e">
        <f t="shared" ca="1" si="37"/>
        <v>#VALUE!</v>
      </c>
    </row>
    <row r="120" spans="1:20" ht="15" thickBot="1" x14ac:dyDescent="0.35">
      <c r="A120" s="94"/>
      <c r="C120" s="87" t="str">
        <f t="shared" ca="1" si="38"/>
        <v/>
      </c>
      <c r="D120" s="68" t="str">
        <f t="shared" ca="1" si="39"/>
        <v>погашено</v>
      </c>
      <c r="E120" s="60" t="str">
        <f t="shared" ca="1" si="40"/>
        <v>погашено</v>
      </c>
      <c r="F120" s="96"/>
      <c r="G120" s="77" t="str">
        <f t="shared" ca="1" si="41"/>
        <v>погашено</v>
      </c>
      <c r="H120" s="60" t="str">
        <f t="shared" ca="1" si="42"/>
        <v>погашено</v>
      </c>
      <c r="I120" s="71" t="str">
        <f t="shared" ca="1" si="43"/>
        <v>погашено</v>
      </c>
      <c r="J120" s="97" t="str">
        <f t="shared" ca="1" si="44"/>
        <v>погашено</v>
      </c>
      <c r="K120" s="63"/>
      <c r="L120" s="71"/>
      <c r="M120" s="64" t="str">
        <f ca="1">IF(C120=$B$5,IRR($J$4:J120,0.1)*12,"")</f>
        <v/>
      </c>
      <c r="N120" s="64" t="str">
        <f ca="1">IF(C120=$B$5,XIRR($J$4:J120,$D$4:D120,50),"")</f>
        <v/>
      </c>
      <c r="O120" s="42">
        <f t="shared" ca="1" si="45"/>
        <v>0</v>
      </c>
      <c r="P120" s="42">
        <f t="shared" ca="1" si="46"/>
        <v>159</v>
      </c>
      <c r="T120" s="74" t="e">
        <f t="shared" ca="1" si="37"/>
        <v>#VALUE!</v>
      </c>
    </row>
    <row r="121" spans="1:20" ht="15" thickBot="1" x14ac:dyDescent="0.35">
      <c r="A121" s="94"/>
      <c r="C121" s="87" t="str">
        <f t="shared" ca="1" si="38"/>
        <v/>
      </c>
      <c r="D121" s="68" t="str">
        <f t="shared" ca="1" si="39"/>
        <v>погашено</v>
      </c>
      <c r="E121" s="60" t="str">
        <f t="shared" ca="1" si="40"/>
        <v>погашено</v>
      </c>
      <c r="F121" s="96"/>
      <c r="G121" s="77" t="str">
        <f t="shared" ca="1" si="41"/>
        <v>погашено</v>
      </c>
      <c r="H121" s="60" t="str">
        <f t="shared" ca="1" si="42"/>
        <v>погашено</v>
      </c>
      <c r="I121" s="71" t="str">
        <f t="shared" ca="1" si="43"/>
        <v>погашено</v>
      </c>
      <c r="J121" s="97" t="str">
        <f t="shared" ca="1" si="44"/>
        <v>погашено</v>
      </c>
      <c r="K121" s="63"/>
      <c r="L121" s="71"/>
      <c r="M121" s="64" t="str">
        <f ca="1">IF(C121=$B$5,IRR($J$4:J121,0.1)*12,"")</f>
        <v/>
      </c>
      <c r="N121" s="64" t="str">
        <f ca="1">IF(C121=$B$5,XIRR($J$4:J121,$D$4:D121,50),"")</f>
        <v/>
      </c>
      <c r="O121" s="42">
        <f t="shared" ca="1" si="45"/>
        <v>0</v>
      </c>
      <c r="P121" s="42">
        <f t="shared" ca="1" si="46"/>
        <v>161</v>
      </c>
      <c r="T121" s="74" t="e">
        <f t="shared" ca="1" si="37"/>
        <v>#VALUE!</v>
      </c>
    </row>
    <row r="122" spans="1:20" ht="15" thickBot="1" x14ac:dyDescent="0.35">
      <c r="A122" s="94"/>
      <c r="C122" s="87" t="str">
        <f t="shared" ca="1" si="38"/>
        <v/>
      </c>
      <c r="D122" s="68" t="str">
        <f t="shared" ca="1" si="39"/>
        <v>погашено</v>
      </c>
      <c r="E122" s="60" t="str">
        <f t="shared" ca="1" si="40"/>
        <v>погашено</v>
      </c>
      <c r="F122" s="96"/>
      <c r="G122" s="77" t="str">
        <f t="shared" ca="1" si="41"/>
        <v>погашено</v>
      </c>
      <c r="H122" s="60" t="str">
        <f t="shared" ca="1" si="42"/>
        <v>погашено</v>
      </c>
      <c r="I122" s="71" t="str">
        <f t="shared" ca="1" si="43"/>
        <v>погашено</v>
      </c>
      <c r="J122" s="97" t="str">
        <f t="shared" ca="1" si="44"/>
        <v>погашено</v>
      </c>
      <c r="K122" s="63"/>
      <c r="L122" s="71"/>
      <c r="M122" s="64" t="str">
        <f ca="1">IF(C122=$B$5,IRR($J$4:J122,0.1)*12,"")</f>
        <v/>
      </c>
      <c r="N122" s="64" t="str">
        <f ca="1">IF(C122=$B$5,XIRR($J$4:J122,$D$4:D122,50),"")</f>
        <v/>
      </c>
      <c r="O122" s="42">
        <f t="shared" ca="1" si="45"/>
        <v>0</v>
      </c>
      <c r="P122" s="42">
        <f t="shared" ca="1" si="46"/>
        <v>163</v>
      </c>
      <c r="T122" s="74" t="e">
        <f t="shared" ca="1" si="37"/>
        <v>#VALUE!</v>
      </c>
    </row>
    <row r="123" spans="1:20" ht="15" thickBot="1" x14ac:dyDescent="0.35">
      <c r="A123" s="94"/>
      <c r="C123" s="87" t="str">
        <f t="shared" ca="1" si="38"/>
        <v/>
      </c>
      <c r="D123" s="68" t="str">
        <f t="shared" ca="1" si="39"/>
        <v>погашено</v>
      </c>
      <c r="E123" s="60" t="str">
        <f t="shared" ca="1" si="40"/>
        <v>погашено</v>
      </c>
      <c r="F123" s="96"/>
      <c r="G123" s="77" t="str">
        <f t="shared" ca="1" si="41"/>
        <v>погашено</v>
      </c>
      <c r="H123" s="60" t="str">
        <f t="shared" ca="1" si="42"/>
        <v>погашено</v>
      </c>
      <c r="I123" s="71" t="str">
        <f t="shared" ca="1" si="43"/>
        <v>погашено</v>
      </c>
      <c r="J123" s="97" t="str">
        <f t="shared" ca="1" si="44"/>
        <v>погашено</v>
      </c>
      <c r="K123" s="63"/>
      <c r="L123" s="71"/>
      <c r="M123" s="64" t="str">
        <f ca="1">IF(C123=$B$5,IRR($J$4:J123,0.1)*12,"")</f>
        <v/>
      </c>
      <c r="N123" s="64" t="str">
        <f ca="1">IF(C123=$B$5,XIRR($J$4:J123,$D$4:D123,50),"")</f>
        <v/>
      </c>
      <c r="O123" s="42">
        <f t="shared" ca="1" si="45"/>
        <v>0</v>
      </c>
      <c r="P123" s="42">
        <f t="shared" ca="1" si="46"/>
        <v>165</v>
      </c>
      <c r="T123" s="74" t="e">
        <f t="shared" ca="1" si="37"/>
        <v>#VALUE!</v>
      </c>
    </row>
    <row r="124" spans="1:20" ht="15" thickBot="1" x14ac:dyDescent="0.35">
      <c r="A124" s="94"/>
      <c r="C124" s="87" t="str">
        <f t="shared" ca="1" si="38"/>
        <v/>
      </c>
      <c r="D124" s="68" t="str">
        <f t="shared" ca="1" si="39"/>
        <v>погашено</v>
      </c>
      <c r="E124" s="60" t="str">
        <f t="shared" ca="1" si="40"/>
        <v>погашено</v>
      </c>
      <c r="F124" s="96"/>
      <c r="G124" s="77" t="str">
        <f t="shared" ca="1" si="41"/>
        <v>погашено</v>
      </c>
      <c r="H124" s="60" t="str">
        <f t="shared" ca="1" si="42"/>
        <v>погашено</v>
      </c>
      <c r="I124" s="71" t="str">
        <f t="shared" ca="1" si="43"/>
        <v>погашено</v>
      </c>
      <c r="J124" s="97" t="str">
        <f t="shared" ca="1" si="44"/>
        <v>погашено</v>
      </c>
      <c r="K124" s="63"/>
      <c r="L124" s="71"/>
      <c r="M124" s="64" t="str">
        <f ca="1">IF(C124=$B$5,IRR($J$4:J124,0.1)*12,"")</f>
        <v/>
      </c>
      <c r="N124" s="64" t="str">
        <f ca="1">IF(C124=$B$5,XIRR($J$4:J124,$D$4:D124,50),"")</f>
        <v/>
      </c>
      <c r="O124" s="42">
        <f t="shared" ca="1" si="45"/>
        <v>0</v>
      </c>
      <c r="P124" s="42">
        <f t="shared" ca="1" si="46"/>
        <v>167</v>
      </c>
      <c r="T124" s="74" t="e">
        <f t="shared" ca="1" si="37"/>
        <v>#VALUE!</v>
      </c>
    </row>
    <row r="125" spans="1:20" ht="15" thickBot="1" x14ac:dyDescent="0.35">
      <c r="A125" s="94"/>
      <c r="C125" s="87" t="str">
        <f t="shared" ca="1" si="38"/>
        <v/>
      </c>
      <c r="D125" s="68" t="str">
        <f t="shared" ca="1" si="39"/>
        <v>погашено</v>
      </c>
      <c r="E125" s="60" t="str">
        <f t="shared" ca="1" si="40"/>
        <v>погашено</v>
      </c>
      <c r="F125" s="96"/>
      <c r="G125" s="77" t="str">
        <f t="shared" ca="1" si="41"/>
        <v>погашено</v>
      </c>
      <c r="H125" s="60" t="str">
        <f t="shared" ca="1" si="42"/>
        <v>погашено</v>
      </c>
      <c r="I125" s="71" t="str">
        <f t="shared" ca="1" si="43"/>
        <v>погашено</v>
      </c>
      <c r="J125" s="97" t="str">
        <f t="shared" ca="1" si="44"/>
        <v>погашено</v>
      </c>
      <c r="K125" s="63"/>
      <c r="L125" s="71"/>
      <c r="M125" s="64" t="str">
        <f ca="1">IF(C125=$B$5,IRR($J$4:J125,0.1)*12,"")</f>
        <v/>
      </c>
      <c r="N125" s="64" t="str">
        <f ca="1">IF(C125=$B$5,XIRR($J$4:J125,$D$4:D125,50),"")</f>
        <v/>
      </c>
      <c r="O125" s="42">
        <f t="shared" ca="1" si="45"/>
        <v>0</v>
      </c>
      <c r="P125" s="42">
        <f t="shared" ca="1" si="46"/>
        <v>169</v>
      </c>
      <c r="T125" s="74" t="e">
        <f t="shared" ca="1" si="37"/>
        <v>#VALUE!</v>
      </c>
    </row>
    <row r="126" spans="1:20" ht="15" thickBot="1" x14ac:dyDescent="0.35">
      <c r="A126" s="116" t="s">
        <v>6</v>
      </c>
      <c r="B126" s="117"/>
      <c r="C126" s="118"/>
      <c r="D126" s="98">
        <f ca="1">MAX(D4:D125)</f>
        <v>45979</v>
      </c>
      <c r="E126" s="99"/>
      <c r="F126" s="99"/>
      <c r="G126" s="100">
        <f ca="1">SUM(G4:G125)</f>
        <v>1000</v>
      </c>
      <c r="H126" s="100">
        <f ca="1">SUM(H4:H125)</f>
        <v>3650</v>
      </c>
      <c r="I126" s="101">
        <f ca="1">SUM(I4:I125)</f>
        <v>3650</v>
      </c>
      <c r="J126" s="101">
        <f ca="1">SUM(J4:J125)</f>
        <v>3650</v>
      </c>
      <c r="K126" s="101"/>
      <c r="L126" s="114" t="s">
        <v>13</v>
      </c>
      <c r="M126" s="115"/>
      <c r="N126" s="102">
        <f ca="1">G126+H126</f>
        <v>4650</v>
      </c>
    </row>
    <row r="127" spans="1:20" x14ac:dyDescent="0.3">
      <c r="I127" s="54"/>
      <c r="J127" s="45"/>
      <c r="K127" s="45"/>
      <c r="L127" s="45"/>
      <c r="N127" s="45"/>
    </row>
    <row r="128" spans="1:20" x14ac:dyDescent="0.3">
      <c r="I128" s="45"/>
    </row>
  </sheetData>
  <sheetProtection algorithmName="SHA-512" hashValue="1rQqsbIilyKBefJvK+jUz7NU9BqgDkVmsjStn/8EB8i57FrsRQtftbdTAgOqtLBHxzNhRL+f8EmnMMKJs4FM2A==" saltValue="UUt0oUtWQ1HhwWiNGmoqWQ==" spinCount="100000" sheet="1" formatCells="0" formatColumns="0" formatRows="0" insertColumns="0" insertRows="0" insertHyperlinks="0" deleteColumns="0" deleteRows="0" sort="0" autoFilter="0" pivotTables="0"/>
  <mergeCells count="4">
    <mergeCell ref="L126:M126"/>
    <mergeCell ref="A126:C126"/>
    <mergeCell ref="A1:B1"/>
    <mergeCell ref="D1:I2"/>
  </mergeCells>
  <conditionalFormatting sqref="B8">
    <cfRule type="expression" dxfId="0" priority="1">
      <formula>$B$14="+"</formula>
    </cfRule>
  </conditionalFormatting>
  <dataValidations count="6">
    <dataValidation type="list" allowBlank="1" showInputMessage="1" showErrorMessage="1" sqref="B7" xr:uid="{00000000-0002-0000-0000-000000000000}">
      <formula1>$O$3:$O$4</formula1>
    </dataValidation>
    <dataValidation type="whole" allowBlank="1" showInputMessage="1" showErrorMessage="1" sqref="B3" xr:uid="{00000000-0002-0000-0000-000001000000}">
      <formula1>500</formula1>
      <formula2>25000</formula2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000-000003000000}">
      <formula1>9999111888888880000</formula1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000-000004000000}">
      <formula1>D5+1</formula1>
      <formula2>D6-1</formula2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125" xr:uid="{00000000-0002-0000-0000-000005000000}">
      <formula1>T5</formula1>
    </dataValidation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125" xr:uid="{00000000-0002-0000-0000-000006000000}">
      <formula1>D6+1</formula1>
      <formula2>D7-1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93"/>
  <sheetViews>
    <sheetView tabSelected="1" zoomScale="85" zoomScaleNormal="85" workbookViewId="0">
      <selection activeCell="C14" sqref="C14"/>
    </sheetView>
  </sheetViews>
  <sheetFormatPr defaultRowHeight="14.4" x14ac:dyDescent="0.3"/>
  <cols>
    <col min="1" max="1" width="9.77734375" style="1" customWidth="1"/>
    <col min="2" max="2" width="41.6640625" style="1" customWidth="1"/>
    <col min="3" max="3" width="16.44140625" style="1" customWidth="1"/>
    <col min="4" max="4" width="20.44140625" style="1" customWidth="1"/>
    <col min="5" max="5" width="1.88671875" style="1" customWidth="1"/>
    <col min="6" max="6" width="19" style="1" bestFit="1" customWidth="1"/>
    <col min="7" max="7" width="19.33203125" style="1" customWidth="1"/>
    <col min="8" max="8" width="13.33203125" style="1" customWidth="1"/>
    <col min="9" max="10" width="10.33203125" style="1" customWidth="1"/>
    <col min="11" max="11" width="12.33203125" style="1" customWidth="1"/>
    <col min="12" max="12" width="8.88671875" style="1"/>
    <col min="13" max="13" width="11.5546875" style="1" customWidth="1"/>
    <col min="14" max="14" width="13.44140625" style="1" customWidth="1"/>
    <col min="15" max="17" width="8.88671875" style="1"/>
    <col min="18" max="18" width="10.6640625" style="1" customWidth="1"/>
    <col min="19" max="19" width="13" style="1" customWidth="1"/>
    <col min="20" max="20" width="12.6640625" style="1" customWidth="1"/>
    <col min="21" max="21" width="9.88671875" style="1" hidden="1" customWidth="1"/>
    <col min="22" max="22" width="11.88671875" style="1" hidden="1" customWidth="1"/>
    <col min="23" max="23" width="3.88671875" style="1" customWidth="1"/>
    <col min="24" max="16384" width="8.88671875" style="1"/>
  </cols>
  <sheetData>
    <row r="2" spans="1:13" ht="70.2" customHeight="1" x14ac:dyDescent="0.3">
      <c r="C2" s="142" t="s">
        <v>69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x14ac:dyDescent="0.3">
      <c r="C3" s="122" t="s">
        <v>73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3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8" customHeight="1" thickBot="1" x14ac:dyDescent="0.35"/>
    <row r="6" spans="1:13" ht="18" x14ac:dyDescent="0.35">
      <c r="A6" s="129" t="s">
        <v>51</v>
      </c>
      <c r="B6" s="130"/>
      <c r="C6" s="3">
        <f ca="1">TODAY()</f>
        <v>45614</v>
      </c>
    </row>
    <row r="7" spans="1:13" ht="18" x14ac:dyDescent="0.35">
      <c r="A7" s="131" t="s">
        <v>52</v>
      </c>
      <c r="B7" s="132"/>
      <c r="C7" s="103">
        <v>1000</v>
      </c>
      <c r="F7" s="2" t="s">
        <v>76</v>
      </c>
    </row>
    <row r="8" spans="1:13" ht="18" x14ac:dyDescent="0.35">
      <c r="A8" s="131" t="s">
        <v>53</v>
      </c>
      <c r="B8" s="132"/>
      <c r="C8" s="104">
        <v>5</v>
      </c>
      <c r="F8" s="2" t="s">
        <v>66</v>
      </c>
    </row>
    <row r="9" spans="1:13" ht="18" x14ac:dyDescent="0.35">
      <c r="A9" s="133" t="s">
        <v>55</v>
      </c>
      <c r="B9" s="134"/>
      <c r="C9" s="4">
        <f>ROUNDDOWN(365/C8,0)</f>
        <v>73</v>
      </c>
      <c r="D9" s="5"/>
      <c r="E9" s="5"/>
      <c r="F9" s="5"/>
      <c r="G9" s="5"/>
    </row>
    <row r="10" spans="1:13" ht="18.600000000000001" thickBot="1" x14ac:dyDescent="0.4">
      <c r="A10" s="135" t="s">
        <v>54</v>
      </c>
      <c r="B10" s="136"/>
      <c r="C10" s="6">
        <f>C9*C8</f>
        <v>365</v>
      </c>
      <c r="D10" s="5"/>
      <c r="E10" s="5"/>
      <c r="F10" s="5"/>
      <c r="G10" s="5"/>
    </row>
    <row r="11" spans="1:13" ht="18.600000000000001" thickBot="1" x14ac:dyDescent="0.4">
      <c r="A11" s="159"/>
      <c r="B11" s="159"/>
      <c r="C11" s="7"/>
      <c r="D11" s="5"/>
      <c r="E11" s="5"/>
      <c r="F11" s="5"/>
      <c r="G11" s="5"/>
    </row>
    <row r="12" spans="1:13" ht="18" x14ac:dyDescent="0.35">
      <c r="A12" s="129" t="s">
        <v>57</v>
      </c>
      <c r="B12" s="130"/>
      <c r="C12" s="112">
        <f>ROUND(C13-C13*C14,5)</f>
        <v>0.01</v>
      </c>
      <c r="D12" s="5" t="s">
        <v>58</v>
      </c>
      <c r="E12" s="5"/>
      <c r="F12" s="5"/>
      <c r="G12" s="5"/>
    </row>
    <row r="13" spans="1:13" ht="18" x14ac:dyDescent="0.35">
      <c r="A13" s="133" t="s">
        <v>59</v>
      </c>
      <c r="B13" s="134"/>
      <c r="C13" s="8">
        <v>0.01</v>
      </c>
      <c r="D13" s="5" t="s">
        <v>60</v>
      </c>
      <c r="E13" s="5"/>
      <c r="F13" s="5"/>
      <c r="G13" s="5"/>
    </row>
    <row r="14" spans="1:13" ht="18.600000000000001" thickBot="1" x14ac:dyDescent="0.4">
      <c r="A14" s="135" t="s">
        <v>56</v>
      </c>
      <c r="B14" s="136"/>
      <c r="C14" s="111">
        <v>0</v>
      </c>
      <c r="D14" s="5"/>
      <c r="E14" s="5"/>
      <c r="F14" s="2" t="s">
        <v>75</v>
      </c>
      <c r="G14" s="5"/>
    </row>
    <row r="15" spans="1:13" ht="15" thickBot="1" x14ac:dyDescent="0.35">
      <c r="A15" s="137"/>
      <c r="B15" s="137"/>
      <c r="C15" s="5"/>
      <c r="D15" s="5"/>
      <c r="E15" s="5"/>
      <c r="F15" s="5"/>
      <c r="G15" s="5"/>
    </row>
    <row r="16" spans="1:13" ht="18.600000000000001" thickBot="1" x14ac:dyDescent="0.4">
      <c r="A16" s="151" t="s">
        <v>63</v>
      </c>
      <c r="B16" s="152"/>
      <c r="C16" s="162" t="s">
        <v>62</v>
      </c>
      <c r="D16" s="163"/>
      <c r="E16" s="164"/>
      <c r="F16" s="147" t="s">
        <v>61</v>
      </c>
      <c r="G16" s="148"/>
    </row>
    <row r="17" spans="1:7" ht="18" x14ac:dyDescent="0.35">
      <c r="A17" s="138" t="s">
        <v>70</v>
      </c>
      <c r="B17" s="139"/>
      <c r="C17" s="160">
        <f>C12*366</f>
        <v>3.66</v>
      </c>
      <c r="D17" s="161"/>
      <c r="E17" s="9" t="s">
        <v>72</v>
      </c>
      <c r="F17" s="149">
        <f>C13*366</f>
        <v>3.66</v>
      </c>
      <c r="G17" s="150"/>
    </row>
    <row r="18" spans="1:7" ht="18" x14ac:dyDescent="0.35">
      <c r="A18" s="123" t="s">
        <v>67</v>
      </c>
      <c r="B18" s="124"/>
      <c r="C18" s="153">
        <f ca="1">'Графік_ Внесено 1-й платіж'!R130</f>
        <v>34.222390688955784</v>
      </c>
      <c r="D18" s="154"/>
      <c r="E18" s="105"/>
      <c r="F18" s="155">
        <f ca="1">'Графік_Не внесено 1-й платіж'!R130</f>
        <v>34.222390688955784</v>
      </c>
      <c r="G18" s="156"/>
    </row>
    <row r="19" spans="1:7" ht="18" x14ac:dyDescent="0.35">
      <c r="A19" s="123" t="s">
        <v>68</v>
      </c>
      <c r="B19" s="124"/>
      <c r="C19" s="125">
        <f ca="1">'Графік_ Внесено 1-й платіж'!F8</f>
        <v>50</v>
      </c>
      <c r="D19" s="126"/>
      <c r="E19" s="108" t="s">
        <v>72</v>
      </c>
      <c r="F19" s="127">
        <f ca="1">'Графік_Не внесено 1-й платіж'!F8</f>
        <v>50</v>
      </c>
      <c r="G19" s="128"/>
    </row>
    <row r="20" spans="1:7" ht="18" x14ac:dyDescent="0.35">
      <c r="A20" s="123" t="s">
        <v>64</v>
      </c>
      <c r="B20" s="124"/>
      <c r="C20" s="157">
        <f ca="1">C21-C7</f>
        <v>3650</v>
      </c>
      <c r="D20" s="158"/>
      <c r="E20" s="106"/>
      <c r="F20" s="127">
        <f ca="1">F21-C7</f>
        <v>3650</v>
      </c>
      <c r="G20" s="128"/>
    </row>
    <row r="21" spans="1:7" ht="39" customHeight="1" thickBot="1" x14ac:dyDescent="0.4">
      <c r="A21" s="140" t="s">
        <v>65</v>
      </c>
      <c r="B21" s="141"/>
      <c r="C21" s="145">
        <f ca="1">'Графік_ Внесено 1-й платіж'!S130</f>
        <v>4650</v>
      </c>
      <c r="D21" s="146"/>
      <c r="E21" s="107"/>
      <c r="F21" s="143">
        <f ca="1">'Графік_Не внесено 1-й платіж'!S130</f>
        <v>4650</v>
      </c>
      <c r="G21" s="144"/>
    </row>
    <row r="22" spans="1:7" ht="6.6" customHeight="1" x14ac:dyDescent="0.3"/>
    <row r="23" spans="1:7" x14ac:dyDescent="0.3">
      <c r="A23" s="1" t="s">
        <v>71</v>
      </c>
    </row>
    <row r="70" spans="1:1" x14ac:dyDescent="0.3">
      <c r="A70" s="109"/>
    </row>
    <row r="71" spans="1:1" x14ac:dyDescent="0.3">
      <c r="A71" s="109"/>
    </row>
    <row r="72" spans="1:1" x14ac:dyDescent="0.3">
      <c r="A72" s="109"/>
    </row>
    <row r="73" spans="1:1" x14ac:dyDescent="0.3">
      <c r="A73" s="109"/>
    </row>
    <row r="74" spans="1:1" x14ac:dyDescent="0.3">
      <c r="A74" s="109"/>
    </row>
    <row r="75" spans="1:1" x14ac:dyDescent="0.3">
      <c r="A75" s="109"/>
    </row>
    <row r="76" spans="1:1" x14ac:dyDescent="0.3">
      <c r="A76" s="109"/>
    </row>
    <row r="77" spans="1:1" x14ac:dyDescent="0.3">
      <c r="A77" s="109"/>
    </row>
    <row r="78" spans="1:1" x14ac:dyDescent="0.3">
      <c r="A78" s="109"/>
    </row>
    <row r="79" spans="1:1" x14ac:dyDescent="0.3">
      <c r="A79" s="109"/>
    </row>
    <row r="80" spans="1:1" x14ac:dyDescent="0.3">
      <c r="A80" s="109"/>
    </row>
    <row r="81" spans="1:1" x14ac:dyDescent="0.3">
      <c r="A81" s="109"/>
    </row>
    <row r="82" spans="1:1" x14ac:dyDescent="0.3">
      <c r="A82" s="109"/>
    </row>
    <row r="83" spans="1:1" x14ac:dyDescent="0.3">
      <c r="A83" s="109"/>
    </row>
    <row r="84" spans="1:1" x14ac:dyDescent="0.3">
      <c r="A84" s="109"/>
    </row>
    <row r="85" spans="1:1" x14ac:dyDescent="0.3">
      <c r="A85" s="109"/>
    </row>
    <row r="86" spans="1:1" x14ac:dyDescent="0.3">
      <c r="A86" s="109"/>
    </row>
    <row r="87" spans="1:1" x14ac:dyDescent="0.3">
      <c r="A87" s="109"/>
    </row>
    <row r="88" spans="1:1" x14ac:dyDescent="0.3">
      <c r="A88" s="109"/>
    </row>
    <row r="89" spans="1:1" x14ac:dyDescent="0.3">
      <c r="A89" s="109"/>
    </row>
    <row r="90" spans="1:1" x14ac:dyDescent="0.3">
      <c r="A90" s="109"/>
    </row>
    <row r="91" spans="1:1" x14ac:dyDescent="0.3">
      <c r="A91" s="109"/>
    </row>
    <row r="92" spans="1:1" x14ac:dyDescent="0.3">
      <c r="A92" s="109"/>
    </row>
    <row r="93" spans="1:1" x14ac:dyDescent="0.3">
      <c r="A93" s="109"/>
    </row>
  </sheetData>
  <sheetProtection algorithmName="SHA-512" hashValue="oa203uegei8rTk+1+O+9IqpX3kdMfU1PfkWddf7yn3/Rpe6Ofp4w5mcX0IFcIgOKWgxWhD6GBb6O/H/oRPpQXA==" saltValue="MUTRRub/7ZRfRtO0zf5/Rg==" spinCount="100000" sheet="1" formatCells="0" formatColumns="0" formatRows="0" insertColumns="0" insertRows="0" insertHyperlinks="0" deleteColumns="0" deleteRows="0" sort="0" autoFilter="0" pivotTables="0"/>
  <mergeCells count="30">
    <mergeCell ref="F20:G20"/>
    <mergeCell ref="A21:B21"/>
    <mergeCell ref="C2:M2"/>
    <mergeCell ref="F21:G21"/>
    <mergeCell ref="C21:D21"/>
    <mergeCell ref="F16:G16"/>
    <mergeCell ref="F17:G17"/>
    <mergeCell ref="A16:B16"/>
    <mergeCell ref="C18:D18"/>
    <mergeCell ref="F18:G18"/>
    <mergeCell ref="A18:B18"/>
    <mergeCell ref="C20:D20"/>
    <mergeCell ref="A11:B11"/>
    <mergeCell ref="C17:D17"/>
    <mergeCell ref="A20:B20"/>
    <mergeCell ref="C16:E16"/>
    <mergeCell ref="C3:M4"/>
    <mergeCell ref="A19:B19"/>
    <mergeCell ref="C19:D19"/>
    <mergeCell ref="F19:G19"/>
    <mergeCell ref="A6:B6"/>
    <mergeCell ref="A7:B7"/>
    <mergeCell ref="A8:B8"/>
    <mergeCell ref="A9:B9"/>
    <mergeCell ref="A10:B10"/>
    <mergeCell ref="A13:B13"/>
    <mergeCell ref="A14:B14"/>
    <mergeCell ref="A15:B15"/>
    <mergeCell ref="A12:B12"/>
    <mergeCell ref="A17:B17"/>
  </mergeCells>
  <dataValidations xWindow="546" yWindow="501" count="1">
    <dataValidation type="whole" allowBlank="1" showInputMessage="1" showErrorMessage="1" prompt="Сума повинна бути в діапазоні від 500 грн до 40 000 грн. включно." sqref="C7" xr:uid="{CC2D6922-288D-4492-B4E0-641DB67A6356}">
      <formula1>500</formula1>
      <formula2>40000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46" yWindow="501" count="2">
        <x14:dataValidation type="list" allowBlank="1" showInputMessage="1" showErrorMessage="1" xr:uid="{CA2925AF-FD83-498D-AA21-05A618962E93}">
          <x14:formula1>
            <xm:f>Калькулятор!$Q$3:$Q$28</xm:f>
          </x14:formula1>
          <xm:sqref>C8</xm:sqref>
        </x14:dataValidation>
        <x14:dataValidation type="list" allowBlank="1" showInputMessage="1" showErrorMessage="1" xr:uid="{05FED717-DACC-453B-9CAE-B3CAB9628178}">
          <x14:formula1>
            <xm:f>Калькулятор!$U$5:$U$28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081F-C2EA-4EE8-9D24-58EB9FAF6B2A}">
  <dimension ref="A1:U130"/>
  <sheetViews>
    <sheetView zoomScale="85" zoomScaleNormal="85" workbookViewId="0">
      <selection activeCell="B2" sqref="B2:B5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5" t="s">
        <v>14</v>
      </c>
      <c r="B2" s="167" t="s">
        <v>15</v>
      </c>
      <c r="C2" s="167" t="s">
        <v>16</v>
      </c>
      <c r="D2" s="169" t="s">
        <v>17</v>
      </c>
      <c r="E2" s="171" t="s">
        <v>18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  <c r="R2" s="169" t="s">
        <v>19</v>
      </c>
      <c r="S2" s="174" t="s">
        <v>20</v>
      </c>
      <c r="T2" s="13"/>
    </row>
    <row r="3" spans="1:21" ht="41.4" customHeight="1" thickBot="1" x14ac:dyDescent="0.35">
      <c r="A3" s="166"/>
      <c r="B3" s="168"/>
      <c r="C3" s="168"/>
      <c r="D3" s="170"/>
      <c r="E3" s="176" t="s">
        <v>21</v>
      </c>
      <c r="F3" s="177" t="s">
        <v>22</v>
      </c>
      <c r="G3" s="178" t="s">
        <v>23</v>
      </c>
      <c r="H3" s="179"/>
      <c r="I3" s="179"/>
      <c r="J3" s="179"/>
      <c r="K3" s="179"/>
      <c r="L3" s="179"/>
      <c r="M3" s="179"/>
      <c r="N3" s="179"/>
      <c r="O3" s="179"/>
      <c r="P3" s="179"/>
      <c r="Q3" s="180"/>
      <c r="R3" s="170"/>
      <c r="S3" s="175"/>
      <c r="T3" s="13"/>
    </row>
    <row r="4" spans="1:21" ht="41.4" customHeight="1" thickBot="1" x14ac:dyDescent="0.35">
      <c r="A4" s="166"/>
      <c r="B4" s="168"/>
      <c r="C4" s="168"/>
      <c r="D4" s="170"/>
      <c r="E4" s="168"/>
      <c r="F4" s="170"/>
      <c r="G4" s="177" t="s">
        <v>24</v>
      </c>
      <c r="H4" s="181"/>
      <c r="I4" s="181"/>
      <c r="J4" s="182"/>
      <c r="K4" s="178" t="s">
        <v>25</v>
      </c>
      <c r="L4" s="180"/>
      <c r="M4" s="178" t="s">
        <v>26</v>
      </c>
      <c r="N4" s="179"/>
      <c r="O4" s="179"/>
      <c r="P4" s="179"/>
      <c r="Q4" s="180"/>
      <c r="R4" s="170"/>
      <c r="S4" s="175"/>
      <c r="T4" s="13"/>
    </row>
    <row r="5" spans="1:21" ht="55.2" customHeight="1" thickBot="1" x14ac:dyDescent="0.35">
      <c r="A5" s="166"/>
      <c r="B5" s="168"/>
      <c r="C5" s="168"/>
      <c r="D5" s="170"/>
      <c r="E5" s="168"/>
      <c r="F5" s="170"/>
      <c r="G5" s="10" t="s">
        <v>27</v>
      </c>
      <c r="H5" s="11" t="s">
        <v>28</v>
      </c>
      <c r="I5" s="12" t="s">
        <v>29</v>
      </c>
      <c r="J5" s="16" t="s">
        <v>39</v>
      </c>
      <c r="K5" s="15" t="s">
        <v>30</v>
      </c>
      <c r="L5" s="14" t="s">
        <v>31</v>
      </c>
      <c r="M5" s="14" t="s">
        <v>32</v>
      </c>
      <c r="N5" s="14" t="s">
        <v>33</v>
      </c>
      <c r="O5" s="14" t="s">
        <v>34</v>
      </c>
      <c r="P5" s="14" t="s">
        <v>35</v>
      </c>
      <c r="Q5" s="14" t="s">
        <v>36</v>
      </c>
      <c r="R5" s="170"/>
      <c r="S5" s="175"/>
      <c r="T5" s="13"/>
    </row>
    <row r="6" spans="1:21" ht="17.399999999999999" customHeight="1" thickBot="1" x14ac:dyDescent="0.35">
      <c r="A6" s="17">
        <v>1</v>
      </c>
      <c r="B6" s="18">
        <v>2</v>
      </c>
      <c r="C6" s="19">
        <v>3</v>
      </c>
      <c r="D6" s="19">
        <v>4</v>
      </c>
      <c r="E6" s="19">
        <v>5</v>
      </c>
      <c r="F6" s="19">
        <v>6</v>
      </c>
      <c r="G6" s="18">
        <v>7</v>
      </c>
      <c r="H6" s="18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8">
        <v>16</v>
      </c>
      <c r="Q6" s="18">
        <v>17</v>
      </c>
      <c r="R6" s="18">
        <v>18</v>
      </c>
      <c r="S6" s="20">
        <v>19</v>
      </c>
      <c r="T6" s="21"/>
    </row>
    <row r="7" spans="1:21" ht="15" customHeight="1" x14ac:dyDescent="0.3">
      <c r="A7" s="22">
        <f>IF(T7&gt;(Калькулятор!$B$5+2),"Скрыть",IF(T7=Калькулятор!$B$5+2,"Усього",Калькулятор!C4))</f>
        <v>0</v>
      </c>
      <c r="B7" s="23">
        <f ca="1">IF(T7&gt;(Калькулятор!$B$5+2),"Скрыть",IF(T7=Калькулятор!$B$5+2,"Х",Калькулятор!D4))</f>
        <v>45614</v>
      </c>
      <c r="C7" s="24" t="s">
        <v>38</v>
      </c>
      <c r="D7" s="24">
        <f>IF(T7&gt;(Калькулятор!$B$5+1),"Скрыть",IF(T7=Калькулятор!$B$5+1,"!!!",-E7+J7))</f>
        <v>-1000</v>
      </c>
      <c r="E7" s="113">
        <f>Калькулятор!B3</f>
        <v>1000</v>
      </c>
      <c r="F7" s="24" t="s">
        <v>38</v>
      </c>
      <c r="G7" s="24">
        <f>IF(T7&gt;(Калькулятор!$B$5+2),"Скрыть",IF(T7=Калькулятор!$B$5+2,0,IF(T7&lt;=Калькулятор!$B$5,0,0)))</f>
        <v>0</v>
      </c>
      <c r="H7" s="24">
        <f>IF(T7&gt;(Калькулятор!$B$5+2),"Скрыть",IF(T7=Калькулятор!$B$5+2,0,IF(T7&lt;=Калькулятор!$B$5,0,0)))</f>
        <v>0</v>
      </c>
      <c r="I7" s="25">
        <f>IF(T7&gt;(Калькулятор!$B$5+2),"Скрыть",IF(T7=Калькулятор!$B$5+2,0,IF(T7&lt;=Калькулятор!$B$5,0,0)))</f>
        <v>0</v>
      </c>
      <c r="J7" s="24">
        <f>Калькулятор!H4</f>
        <v>0</v>
      </c>
      <c r="K7" s="26">
        <f>IF(T7&gt;(Калькулятор!$B$5+2),"",IF(T7=Калькулятор!$B$5+2,0,IF(T7&lt;=Калькулятор!$B$5,0,0)))</f>
        <v>0</v>
      </c>
      <c r="L7" s="24">
        <f>IF(T7&gt;(Калькулятор!$B$5+2),"",IF(T7=Калькулятор!$B$5+2,0,IF(T7&lt;=Калькулятор!$B$5,0,0)))</f>
        <v>0</v>
      </c>
      <c r="M7" s="24">
        <f>IF(T7&gt;(Калькулятор!$B$5+2),"",IF(T7=Калькулятор!$B$5+2,0,IF(T7&lt;=Калькулятор!$B$5,0,0)))</f>
        <v>0</v>
      </c>
      <c r="N7" s="24">
        <f>IF(T7&gt;(Калькулятор!$B$5+2),"",IF(T7=Калькулятор!$B$5+2,0,IF(T7&lt;=Калькулятор!$B$5,0,0)))</f>
        <v>0</v>
      </c>
      <c r="O7" s="24">
        <f>IF(T7&gt;(Калькулятор!$B$5+2),"",IF(T7=Калькулятор!$B$5+2,0,IF(T7&lt;=Калькулятор!$B$5,0,0)))</f>
        <v>0</v>
      </c>
      <c r="P7" s="24">
        <f>IF(T7&gt;(Калькулятор!$B$5+2),"",IF(T7=Калькулятор!$B$5+2,0,IF(T7&lt;=Калькулятор!$B$5,0,0)))</f>
        <v>0</v>
      </c>
      <c r="Q7" s="24">
        <f>IF(T7&gt;(Калькулятор!$B$5+2),"",IF(T7=Калькулятор!$B$5+2,0,IF(T7&lt;=Калькулятор!$B$5,0,0)))</f>
        <v>0</v>
      </c>
      <c r="R7" s="24" t="str">
        <f>IF(T7&gt;(Калькулятор!$B$5+2),"",IF(T7=Калькулятор!$B$5+2,"Ы","Х"))</f>
        <v>Х</v>
      </c>
      <c r="S7" s="27" t="str">
        <f>IF(T7&gt;(Калькулятор!$B$5+2),"",IF(T7=Калькулятор!$B$5+2,F7+E7+J7,"Х"))</f>
        <v>Х</v>
      </c>
      <c r="T7" s="28">
        <v>1</v>
      </c>
      <c r="U7" s="29">
        <f>Калькулятор!E4</f>
        <v>-1000</v>
      </c>
    </row>
    <row r="8" spans="1:21" ht="15" customHeight="1" x14ac:dyDescent="0.3">
      <c r="A8" s="30">
        <f>IF(T8&gt;(Калькулятор!$B$5+2),"",IF(T8=Калькулятор!$B$5+2,"Усього",Калькулятор!C5))</f>
        <v>1</v>
      </c>
      <c r="B8" s="31">
        <f ca="1">IF(T8&gt;(Калькулятор!$B$5+2),"",IF(T8=Калькулятор!$B$5+2,"Х",Калькулятор!D5))</f>
        <v>45619</v>
      </c>
      <c r="C8" s="32">
        <f ca="1">IF(T8&gt;(Калькулятор!$B$5+2),"",IF(T8=Калькулятор!$B$5+2,SUM($C7:C$8),IFERROR(B8-B7,"")))</f>
        <v>5</v>
      </c>
      <c r="D8" s="33">
        <f ca="1">IF(T8&gt;(Калькулятор!$B$5+2),"",IF(T8=Калькулятор!$B$5+2,SUM(D7),Калькулятор!I5))</f>
        <v>50</v>
      </c>
      <c r="E8" s="33">
        <f ca="1">IF(T8&gt;(Калькулятор!$B$5+2),"Скрыть",IF(T8=Калькулятор!$B$5+2,"Х",Калькулятор!G5))</f>
        <v>0</v>
      </c>
      <c r="F8" s="33">
        <f ca="1">IF(T8&gt;(Калькулятор!$B$5+1),"Скрыть",IF(T8=Калькулятор!$B$5+1,"Х",Калькулятор!H5))</f>
        <v>50</v>
      </c>
      <c r="G8" s="34">
        <f>IF(T8&gt;(Калькулятор!$B$5+2),"",IF(T8=Калькулятор!$B$5+2,0,IF(T8&lt;=Калькулятор!$B$5,0,0)))</f>
        <v>0</v>
      </c>
      <c r="H8" s="34">
        <f>IF(T8&gt;(Калькулятор!$B$5+2),"",IF(T8=Калькулятор!$B$5+2,0,IF(T8&lt;=Калькулятор!$B$5,0,0)))</f>
        <v>0</v>
      </c>
      <c r="I8" s="35">
        <f>IF(T8&gt;(Калькулятор!$B$5+2),"",IF(T8=Калькулятор!$B$5+2,0,IF(T8&lt;=Калькулятор!$B$5,0,0)))</f>
        <v>0</v>
      </c>
      <c r="J8" s="33">
        <f>IF(T8&gt;(Калькулятор!$B$5+2),"",IF(T8=Калькулятор!$B$5+2,SUM($J$7:J7),IF(T8&lt;=Калькулятор!$B$5,0,0)))</f>
        <v>0</v>
      </c>
      <c r="K8" s="36">
        <f>IF(T8&gt;(Калькулятор!$B$5+2),"",IF(T8=Калькулятор!$B$5+2,0,IF(T8&lt;=Калькулятор!$B$5,0,0)))</f>
        <v>0</v>
      </c>
      <c r="L8" s="34">
        <f>IF(T8&gt;(Калькулятор!$B$5+2),"",IF(T8=Калькулятор!$B$5+2,0,IF(T8&lt;=Калькулятор!$B$5,0,0)))</f>
        <v>0</v>
      </c>
      <c r="M8" s="34">
        <f>IF(T8&gt;(Калькулятор!$B$5+2),"",IF(T8=Калькулятор!$B$5+2,0,IF(T8&lt;=Калькулятор!$B$5,0,0)))</f>
        <v>0</v>
      </c>
      <c r="N8" s="34">
        <f>IF(T8&gt;(Калькулятор!$B$5+2),"",IF(T8=Калькулятор!$B$5+2,0,IF(T8&lt;=Калькулятор!$B$5,0,0)))</f>
        <v>0</v>
      </c>
      <c r="O8" s="34">
        <f>IF(T8&gt;(Калькулятор!$B$5+2),"",IF(T8=Калькулятор!$B$5+2,0,IF(T8&lt;=Калькулятор!$B$5,0,0)))</f>
        <v>0</v>
      </c>
      <c r="P8" s="34">
        <f>IF(T8&gt;(Калькулятор!$B$5+2),"",IF(T8=Калькулятор!$B$5+2,0,IF(T8&lt;=Калькулятор!$B$5,0,0)))</f>
        <v>0</v>
      </c>
      <c r="Q8" s="34">
        <f>IF(T8&gt;(Калькулятор!$B$5+2),"",IF(T8=Калькулятор!$B$5+2,0,IF(T8&lt;=Калькулятор!$B$5,0,0)))</f>
        <v>0</v>
      </c>
      <c r="R8" s="37" t="str">
        <f>IF(T8&gt;(Калькулятор!$B$5+2),"",IF(T8=Калькулятор!$B$5+2,XIRR($D$7:D7,$B$7:B7,50),"Х"))</f>
        <v>Х</v>
      </c>
      <c r="S8" s="38" t="str">
        <f>IF(T8&gt;(Калькулятор!$B$5+2),"",IF(T8=Калькулятор!$B$5+2,F8+E8+J8,"Х"))</f>
        <v>Х</v>
      </c>
      <c r="T8" s="28">
        <v>2</v>
      </c>
      <c r="U8" s="29">
        <f>Калькулятор!E5</f>
        <v>-1000</v>
      </c>
    </row>
    <row r="9" spans="1:21" ht="15.6" x14ac:dyDescent="0.3">
      <c r="A9" s="30">
        <f ca="1">IF(T9&gt;(Калькулятор!$B$5+2),"",IF(T9=Калькулятор!$B$5+2,"Усього",Калькулятор!C6))</f>
        <v>2</v>
      </c>
      <c r="B9" s="31">
        <f ca="1">IF(T9&gt;(Калькулятор!$B$5+2),"",IF(T9=Калькулятор!$B$5+2,"Х",Калькулятор!D6))</f>
        <v>45624</v>
      </c>
      <c r="C9" s="32">
        <f ca="1">IF(T9&gt;(Калькулятор!$B$5+2),"",IF(T9=Калькулятор!$B$5+2,SUM($C$8:C8),IFERROR(B9-B8,"")))</f>
        <v>5</v>
      </c>
      <c r="D9" s="33">
        <f ca="1">IF(T9&gt;(Калькулятор!$B$5+2),"",IF(T9=Калькулятор!$B$5+2,SUM(D8),Калькулятор!I6))</f>
        <v>50</v>
      </c>
      <c r="E9" s="33">
        <f ca="1">IF(T9&gt;(Калькулятор!$B$5+2),"",IF(T9=Калькулятор!$B$5+2,SUM(E8),Калькулятор!G6))</f>
        <v>0</v>
      </c>
      <c r="F9" s="33">
        <f ca="1">IF(T9&gt;(Калькулятор!$B$5+2),"",IF(T9=Калькулятор!$B$5+2,SUM($F$7:F8),Калькулятор!H6))</f>
        <v>50</v>
      </c>
      <c r="G9" s="34">
        <f>IF(T9&gt;(Калькулятор!$B$5+2),"",IF(T9=Калькулятор!$B$5+2,0,IF(T9&lt;=Калькулятор!$B$5,0,0)))</f>
        <v>0</v>
      </c>
      <c r="H9" s="34">
        <f>IF(T9&gt;(Калькулятор!$B$5+2),"",IF(T9=Калькулятор!$B$5+2,0,IF(T9&lt;=Калькулятор!$B$5,0,0)))</f>
        <v>0</v>
      </c>
      <c r="I9" s="35">
        <f>IF(T9&gt;(Калькулятор!$B$5+2),"",IF(T9=Калькулятор!$B$5+2,0,IF(T9&lt;=Калькулятор!$B$5,0,0)))</f>
        <v>0</v>
      </c>
      <c r="J9" s="33">
        <f>IF(T9&gt;(Калькулятор!$B$5+2),"",IF(T9=Калькулятор!$B$5+2,SUM($J$7:J8),IF(T9&lt;=Калькулятор!$B$5,0,0)))</f>
        <v>0</v>
      </c>
      <c r="K9" s="36">
        <f>IF(T9&gt;(Калькулятор!$B$5+2),"",IF(T9=Калькулятор!$B$5+2,0,IF(T9&lt;=Калькулятор!$B$5,0,0)))</f>
        <v>0</v>
      </c>
      <c r="L9" s="34">
        <f>IF(T9&gt;(Калькулятор!$B$5+2),"",IF(T9=Калькулятор!$B$5+2,0,IF(T9&lt;=Калькулятор!$B$5,0,0)))</f>
        <v>0</v>
      </c>
      <c r="M9" s="34">
        <f>IF(T9&gt;(Калькулятор!$B$5+2),"",IF(T9=Калькулятор!$B$5+2,0,IF(T9&lt;=Калькулятор!$B$5,0,0)))</f>
        <v>0</v>
      </c>
      <c r="N9" s="34">
        <f>IF(T9&gt;(Калькулятор!$B$5+2),"",IF(T9=Калькулятор!$B$5+2,0,IF(T9&lt;=Калькулятор!$B$5,0,0)))</f>
        <v>0</v>
      </c>
      <c r="O9" s="34">
        <f>IF(T9&gt;(Калькулятор!$B$5+2),"",IF(T9=Калькулятор!$B$5+2,0,IF(T9&lt;=Калькулятор!$B$5,0,0)))</f>
        <v>0</v>
      </c>
      <c r="P9" s="34">
        <f>IF(T9&gt;(Калькулятор!$B$5+2),"",IF(T9=Калькулятор!$B$5+2,0,IF(T9&lt;=Калькулятор!$B$5,0,0)))</f>
        <v>0</v>
      </c>
      <c r="Q9" s="34">
        <f>IF(T9&gt;(Калькулятор!$B$5+2),"",IF(T9=Калькулятор!$B$5+2,0,IF(T9&lt;=Калькулятор!$B$5,0,0)))</f>
        <v>0</v>
      </c>
      <c r="R9" s="37" t="str">
        <f>IF(T9&gt;(Калькулятор!$B$5+2),"",IF(T9=Калькулятор!$B$5+2,XIRR($D$7:D8,$B$7:B8,50),"Х"))</f>
        <v>Х</v>
      </c>
      <c r="S9" s="38" t="str">
        <f>IF(T9&gt;(Калькулятор!$B$5+2),"",IF(T9=Калькулятор!$B$5+2,F9+E9+J9,"Х"))</f>
        <v>Х</v>
      </c>
      <c r="T9" s="28">
        <v>3</v>
      </c>
      <c r="U9" s="29">
        <f ca="1">Калькулятор!E6</f>
        <v>-1000</v>
      </c>
    </row>
    <row r="10" spans="1:21" ht="15.6" x14ac:dyDescent="0.3">
      <c r="A10" s="30">
        <f ca="1">IF(T10&gt;(Калькулятор!$B$5+2),"",IF(T10=Калькулятор!$B$5+2,"Усього",Калькулятор!C7))</f>
        <v>3</v>
      </c>
      <c r="B10" s="31">
        <f ca="1">IF(T10&gt;(Калькулятор!$B$5+2),"",IF(T10=Калькулятор!$B$5+2,"Х",Калькулятор!D7))</f>
        <v>45629</v>
      </c>
      <c r="C10" s="32">
        <f ca="1">IF(T10&gt;(Калькулятор!$B$5+2),"",IF(T10=Калькулятор!$B$5+2,SUM($C$8:C9),IFERROR(B10-B9,"")))</f>
        <v>5</v>
      </c>
      <c r="D10" s="33">
        <f ca="1">IF(T10&gt;(Калькулятор!$B$5+2),"",IF(T10=Калькулятор!$B$5+2,SUM(D9),Калькулятор!I7))</f>
        <v>50</v>
      </c>
      <c r="E10" s="33">
        <f ca="1">IF(T10&gt;(Калькулятор!$B$5+2),"",IF(T10=Калькулятор!$B$5+2,SUM(E9),Калькулятор!G7))</f>
        <v>0</v>
      </c>
      <c r="F10" s="33">
        <f ca="1">IF(T10&gt;(Калькулятор!$B$5+2),"",IF(T10=Калькулятор!$B$5+2,SUM($F$7:F9),Калькулятор!H7))</f>
        <v>50</v>
      </c>
      <c r="G10" s="34">
        <f>IF(T10&gt;(Калькулятор!$B$5+2),"",IF(T10=Калькулятор!$B$5+2,0,IF(T10&lt;=Калькулятор!$B$5,0,0)))</f>
        <v>0</v>
      </c>
      <c r="H10" s="34">
        <f>IF(T10&gt;(Калькулятор!$B$5+2),"",IF(T10=Калькулятор!$B$5+2,0,IF(T10&lt;=Калькулятор!$B$5,0,0)))</f>
        <v>0</v>
      </c>
      <c r="I10" s="35">
        <f>IF(T10&gt;(Калькулятор!$B$5+2),"",IF(T10=Калькулятор!$B$5+2,0,IF(T10&lt;=Калькулятор!$B$5,0,0)))</f>
        <v>0</v>
      </c>
      <c r="J10" s="33">
        <f>IF(T10&gt;(Калькулятор!$B$5+2),"",IF(T10=Калькулятор!$B$5+2,SUM($J$7:J9),IF(T10&lt;=Калькулятор!$B$5,0,0)))</f>
        <v>0</v>
      </c>
      <c r="K10" s="36">
        <f>IF(T10&gt;(Калькулятор!$B$5+2),"",IF(T10=Калькулятор!$B$5+2,0,IF(T10&lt;=Калькулятор!$B$5,0,0)))</f>
        <v>0</v>
      </c>
      <c r="L10" s="34">
        <f>IF(T10&gt;(Калькулятор!$B$5+2),"",IF(T10=Калькулятор!$B$5+2,0,IF(T10&lt;=Калькулятор!$B$5,0,0)))</f>
        <v>0</v>
      </c>
      <c r="M10" s="34">
        <f>IF(T10&gt;(Калькулятор!$B$5+2),"",IF(T10=Калькулятор!$B$5+2,0,IF(T10&lt;=Калькулятор!$B$5,0,0)))</f>
        <v>0</v>
      </c>
      <c r="N10" s="34">
        <f>IF(T10&gt;(Калькулятор!$B$5+2),"",IF(T10=Калькулятор!$B$5+2,0,IF(T10&lt;=Калькулятор!$B$5,0,0)))</f>
        <v>0</v>
      </c>
      <c r="O10" s="34">
        <f>IF(T10&gt;(Калькулятор!$B$5+2),"",IF(T10=Калькулятор!$B$5+2,0,IF(T10&lt;=Калькулятор!$B$5,0,0)))</f>
        <v>0</v>
      </c>
      <c r="P10" s="34">
        <f>IF(T10&gt;(Калькулятор!$B$5+2),"",IF(T10=Калькулятор!$B$5+2,0,IF(T10&lt;=Калькулятор!$B$5,0,0)))</f>
        <v>0</v>
      </c>
      <c r="Q10" s="34">
        <f>IF(T10&gt;(Калькулятор!$B$5+2),"",IF(T10=Калькулятор!$B$5+2,0,IF(T10&lt;=Калькулятор!$B$5,0,0)))</f>
        <v>0</v>
      </c>
      <c r="R10" s="37" t="str">
        <f>IF(T10&gt;(Калькулятор!$B$5+2),"",IF(T10=Калькулятор!$B$5+2,XIRR($D$7:D9,$B$7:B9,50),"Х"))</f>
        <v>Х</v>
      </c>
      <c r="S10" s="38" t="str">
        <f>IF(T10&gt;(Калькулятор!$B$5+2),"",IF(T10=Калькулятор!$B$5+2,F10+E10+J10,"Х"))</f>
        <v>Х</v>
      </c>
      <c r="T10" s="28">
        <v>4</v>
      </c>
      <c r="U10" s="29">
        <f ca="1">Калькулятор!E7</f>
        <v>-1000</v>
      </c>
    </row>
    <row r="11" spans="1:21" ht="16.2" thickBot="1" x14ac:dyDescent="0.35">
      <c r="A11" s="30">
        <f ca="1">IF(T11&gt;(Калькулятор!$B$5+2),"",IF(T11=Калькулятор!$B$5+2,"Усього",Калькулятор!C8))</f>
        <v>4</v>
      </c>
      <c r="B11" s="31">
        <f ca="1">IF(T11&gt;(Калькулятор!$B$5+2),"",IF(T11=Калькулятор!$B$5+2,"Х",Калькулятор!D8))</f>
        <v>45634</v>
      </c>
      <c r="C11" s="32">
        <f ca="1">IF(T11&gt;(Калькулятор!$B$5+2),"",IF(T11=Калькулятор!$B$5+2,SUM($C$8:C10),IFERROR(B11-B10,"")))</f>
        <v>5</v>
      </c>
      <c r="D11" s="33">
        <f ca="1">IF(T11&gt;(Калькулятор!$B$5+2),"",IF(T11=Калькулятор!$B$5+2,SUM(D10),Калькулятор!I8))</f>
        <v>50</v>
      </c>
      <c r="E11" s="33">
        <f ca="1">IF(T11&gt;(Калькулятор!$B$5+2),"",IF(T11=Калькулятор!$B$5+2,SUM(E10),Калькулятор!G8))</f>
        <v>0</v>
      </c>
      <c r="F11" s="33">
        <f ca="1">IF(T11&gt;(Калькулятор!$B$5+2),"",IF(T11=Калькулятор!$B$5+2,SUM($F$7:F10),Калькулятор!H8))</f>
        <v>50</v>
      </c>
      <c r="G11" s="34">
        <f>IF(T11&gt;(Калькулятор!$B$5+2),"",IF(T11=Калькулятор!$B$5+2,0,IF(T11&lt;=Калькулятор!$B$5,0,0)))</f>
        <v>0</v>
      </c>
      <c r="H11" s="34">
        <f>IF(T11&gt;(Калькулятор!$B$5+2),"",IF(T11=Калькулятор!$B$5+2,0,IF(T11&lt;=Калькулятор!$B$5,0,0)))</f>
        <v>0</v>
      </c>
      <c r="I11" s="35">
        <f>IF(T11&gt;(Калькулятор!$B$5+2),"",IF(T11=Калькулятор!$B$5+2,0,IF(T11&lt;=Калькулятор!$B$5,0,0)))</f>
        <v>0</v>
      </c>
      <c r="J11" s="33">
        <f>IF(T11&gt;(Калькулятор!$B$5+2),"",IF(T11=Калькулятор!$B$5+2,SUM($J$7:J10),IF(T11&lt;=Калькулятор!$B$5,0,0)))</f>
        <v>0</v>
      </c>
      <c r="K11" s="36">
        <f>IF(T11&gt;(Калькулятор!$B$5+2),"",IF(T11=Калькулятор!$B$5+2,0,IF(T11&lt;=Калькулятор!$B$5,0,0)))</f>
        <v>0</v>
      </c>
      <c r="L11" s="34">
        <f>IF(T11&gt;(Калькулятор!$B$5+2),"",IF(T11=Калькулятор!$B$5+2,0,IF(T11&lt;=Калькулятор!$B$5,0,0)))</f>
        <v>0</v>
      </c>
      <c r="M11" s="34">
        <f>IF(T11&gt;(Калькулятор!$B$5+2),"",IF(T11=Калькулятор!$B$5+2,0,IF(T11&lt;=Калькулятор!$B$5,0,0)))</f>
        <v>0</v>
      </c>
      <c r="N11" s="34">
        <f>IF(T11&gt;(Калькулятор!$B$5+2),"",IF(T11=Калькулятор!$B$5+2,0,IF(T11&lt;=Калькулятор!$B$5,0,0)))</f>
        <v>0</v>
      </c>
      <c r="O11" s="34">
        <f>IF(T11&gt;(Калькулятор!$B$5+2),"",IF(T11=Калькулятор!$B$5+2,0,IF(T11&lt;=Калькулятор!$B$5,0,0)))</f>
        <v>0</v>
      </c>
      <c r="P11" s="34">
        <f>IF(T11&gt;(Калькулятор!$B$5+2),"",IF(T11=Калькулятор!$B$5+2,0,IF(T11&lt;=Калькулятор!$B$5,0,0)))</f>
        <v>0</v>
      </c>
      <c r="Q11" s="34">
        <f>IF(T11&gt;(Калькулятор!$B$5+2),"",IF(T11=Калькулятор!$B$5+2,0,IF(T11&lt;=Калькулятор!$B$5,0,0)))</f>
        <v>0</v>
      </c>
      <c r="R11" s="37" t="str">
        <f>IF(T11&gt;(Калькулятор!$B$5+2),"",IF(T11=Калькулятор!$B$5+2,XIRR($D$7:D10,$B$7:B10,50),"Х"))</f>
        <v>Х</v>
      </c>
      <c r="S11" s="38" t="str">
        <f>IF(T11&gt;(Калькулятор!$B$5+2),"",IF(T11=Калькулятор!$B$5+2,F11+E11+J11,"Х"))</f>
        <v>Х</v>
      </c>
      <c r="T11" s="28">
        <v>5</v>
      </c>
      <c r="U11" s="29">
        <f ca="1">Калькулятор!E8</f>
        <v>-1000</v>
      </c>
    </row>
    <row r="12" spans="1:21" ht="15.6" x14ac:dyDescent="0.3">
      <c r="A12" s="30">
        <f ca="1">IF(T12&gt;(Калькулятор!$B$5+2),"",IF(T12=Калькулятор!$B$5+2,"Усього",Калькулятор!C9))</f>
        <v>5</v>
      </c>
      <c r="B12" s="31">
        <f ca="1">IF(T12&gt;(Калькулятор!$B$5+2),"",IF(T12=Калькулятор!$B$5+2,"Х",Калькулятор!D9))</f>
        <v>45639</v>
      </c>
      <c r="C12" s="32">
        <f ca="1">IF(T12&gt;(Калькулятор!$B$5+2),"",IF(T12=Калькулятор!$B$5+2,SUM($C$8:C11),IFERROR(B12-B11,"")))</f>
        <v>5</v>
      </c>
      <c r="D12" s="33">
        <f ca="1">IF(T12&gt;(Калькулятор!$B$5+2),"",IF(T12=Калькулятор!$B$5+2,SUM(D11),Калькулятор!I9))</f>
        <v>50</v>
      </c>
      <c r="E12" s="33">
        <f ca="1">IF(T12&gt;(Калькулятор!$B$5+2),"",IF(T12=Калькулятор!$B$5+2,SUM(E11),Калькулятор!G9))</f>
        <v>0</v>
      </c>
      <c r="F12" s="33">
        <f ca="1">IF(T12&gt;(Калькулятор!$B$5+2),"",IF(T12=Калькулятор!$B$5+2,SUM($F$7:F11),Калькулятор!H9))</f>
        <v>50</v>
      </c>
      <c r="G12" s="34">
        <f>IF(T12&gt;(Калькулятор!$B$5+2),"",IF(T12=Калькулятор!$B$5+2,0,IF(T12&lt;=Калькулятор!$B$5,0,0)))</f>
        <v>0</v>
      </c>
      <c r="H12" s="34">
        <f>IF(T12&gt;(Калькулятор!$B$5+2),"",IF(T12=Калькулятор!$B$5+2,0,IF(T12&lt;=Калькулятор!$B$5,0,0)))</f>
        <v>0</v>
      </c>
      <c r="I12" s="35">
        <f>IF(T12&gt;(Калькулятор!$B$5+2),"",IF(T12=Калькулятор!$B$5+2,0,IF(T12&lt;=Калькулятор!$B$5,0,0)))</f>
        <v>0</v>
      </c>
      <c r="J12" s="33">
        <f>IF(T12&gt;(Калькулятор!$B$5+2),"",IF(T12=Калькулятор!$B$5+2,SUM($J$7:J11),IF(T12&lt;=Калькулятор!$B$5,0,0)))</f>
        <v>0</v>
      </c>
      <c r="K12" s="36">
        <f>IF(T12&gt;(Калькулятор!$B$5+2),"",IF(T12=Калькулятор!$B$5+2,0,IF(T12&lt;=Калькулятор!$B$5,0,0)))</f>
        <v>0</v>
      </c>
      <c r="L12" s="34">
        <f>IF(T12&gt;(Калькулятор!$B$5+2),"",IF(T12=Калькулятор!$B$5+2,0,IF(T12&lt;=Калькулятор!$B$5,0,0)))</f>
        <v>0</v>
      </c>
      <c r="M12" s="34">
        <f>IF(T12&gt;(Калькулятор!$B$5+2),"",IF(T12=Калькулятор!$B$5+2,0,IF(T12&lt;=Калькулятор!$B$5,0,0)))</f>
        <v>0</v>
      </c>
      <c r="N12" s="34">
        <f>IF(T12&gt;(Калькулятор!$B$5+2),"",IF(T12=Калькулятор!$B$5+2,0,IF(T12&lt;=Калькулятор!$B$5,0,0)))</f>
        <v>0</v>
      </c>
      <c r="O12" s="34">
        <f>IF(T12&gt;(Калькулятор!$B$5+2),"",IF(T12=Калькулятор!$B$5+2,0,IF(T12&lt;=Калькулятор!$B$5,0,0)))</f>
        <v>0</v>
      </c>
      <c r="P12" s="34">
        <f>IF(T12&gt;(Калькулятор!$B$5+2),"",IF(T12=Калькулятор!$B$5+2,0,IF(T12&lt;=Калькулятор!$B$5,0,0)))</f>
        <v>0</v>
      </c>
      <c r="Q12" s="34">
        <f>IF(T12&gt;(Калькулятор!$B$5+2),"",IF(T12=Калькулятор!$B$5+2,0,IF(T12&lt;=Калькулятор!$B$5,0,0)))</f>
        <v>0</v>
      </c>
      <c r="R12" s="37" t="str">
        <f>IF(T12&gt;(Калькулятор!$B$5+2),"",IF(T12=Калькулятор!$B$5+2,XIRR($D$7:D11,$B$7:B11,50),"Х"))</f>
        <v>Х</v>
      </c>
      <c r="S12" s="38" t="str">
        <f>IF(T12&gt;(Калькулятор!$B$5+2),"",IF(T12=Калькулятор!$B$5+2,F12+E12+J12,"Х"))</f>
        <v>Х</v>
      </c>
      <c r="T12" s="28">
        <v>6</v>
      </c>
      <c r="U12" s="29">
        <f ca="1">Калькулятор!E9</f>
        <v>-1000</v>
      </c>
    </row>
    <row r="13" spans="1:21" ht="15.6" x14ac:dyDescent="0.3">
      <c r="A13" s="30">
        <f ca="1">IF(T13&gt;(Калькулятор!$B$5+2),"",IF(T13=Калькулятор!$B$5+2,"Усього",Калькулятор!C10))</f>
        <v>6</v>
      </c>
      <c r="B13" s="31">
        <f ca="1">IF(T13&gt;(Калькулятор!$B$5+2),"",IF(T13=Калькулятор!$B$5+2,"Х",Калькулятор!D10))</f>
        <v>45644</v>
      </c>
      <c r="C13" s="32">
        <f ca="1">IF(T13&gt;(Калькулятор!$B$5+2),"",IF(T13=Калькулятор!$B$5+2,SUM($C$8:C12),IFERROR(B13-B12,"")))</f>
        <v>5</v>
      </c>
      <c r="D13" s="33">
        <f ca="1">IF(T13&gt;(Калькулятор!$B$5+2),"",IF(T13=Калькулятор!$B$5+2,SUM(D12),Калькулятор!I10))</f>
        <v>50</v>
      </c>
      <c r="E13" s="33">
        <f ca="1">IF(T13&gt;(Калькулятор!$B$5+2),"",IF(T13=Калькулятор!$B$5+2,SUM(E12),Калькулятор!G10))</f>
        <v>0</v>
      </c>
      <c r="F13" s="33">
        <f ca="1">IF(T13&gt;(Калькулятор!$B$5+2),"",IF(T13=Калькулятор!$B$5+2,SUM($F$7:F12),Калькулятор!H10))</f>
        <v>50</v>
      </c>
      <c r="G13" s="34">
        <f>IF(T13&gt;(Калькулятор!$B$5+2),"",IF(T13=Калькулятор!$B$5+2,0,IF(T13&lt;=Калькулятор!$B$5,0,0)))</f>
        <v>0</v>
      </c>
      <c r="H13" s="34">
        <f>IF(T13&gt;(Калькулятор!$B$5+2),"",IF(T13=Калькулятор!$B$5+2,0,IF(T13&lt;=Калькулятор!$B$5,0,0)))</f>
        <v>0</v>
      </c>
      <c r="I13" s="35">
        <f>IF(T13&gt;(Калькулятор!$B$5+2),"",IF(T13=Калькулятор!$B$5+2,0,IF(T13&lt;=Калькулятор!$B$5,0,0)))</f>
        <v>0</v>
      </c>
      <c r="J13" s="33">
        <f>IF(T13&gt;(Калькулятор!$B$5+2),"",IF(T13=Калькулятор!$B$5+2,SUM($J$7:J12),IF(T13&lt;=Калькулятор!$B$5,0,0)))</f>
        <v>0</v>
      </c>
      <c r="K13" s="36">
        <f>IF(T13&gt;(Калькулятор!$B$5+2),"",IF(T13=Калькулятор!$B$5+2,0,IF(T13&lt;=Калькулятор!$B$5,0,0)))</f>
        <v>0</v>
      </c>
      <c r="L13" s="34">
        <f>IF(T13&gt;(Калькулятор!$B$5+2),"",IF(T13=Калькулятор!$B$5+2,0,IF(T13&lt;=Калькулятор!$B$5,0,0)))</f>
        <v>0</v>
      </c>
      <c r="M13" s="34">
        <f>IF(T13&gt;(Калькулятор!$B$5+2),"",IF(T13=Калькулятор!$B$5+2,0,IF(T13&lt;=Калькулятор!$B$5,0,0)))</f>
        <v>0</v>
      </c>
      <c r="N13" s="34">
        <f>IF(T13&gt;(Калькулятор!$B$5+2),"",IF(T13=Калькулятор!$B$5+2,0,IF(T13&lt;=Калькулятор!$B$5,0,0)))</f>
        <v>0</v>
      </c>
      <c r="O13" s="34">
        <f>IF(T13&gt;(Калькулятор!$B$5+2),"",IF(T13=Калькулятор!$B$5+2,0,IF(T13&lt;=Калькулятор!$B$5,0,0)))</f>
        <v>0</v>
      </c>
      <c r="P13" s="34">
        <f>IF(T13&gt;(Калькулятор!$B$5+2),"",IF(T13=Калькулятор!$B$5+2,0,IF(T13&lt;=Калькулятор!$B$5,0,0)))</f>
        <v>0</v>
      </c>
      <c r="Q13" s="34">
        <f>IF(T13&gt;(Калькулятор!$B$5+2),"",IF(T13=Калькулятор!$B$5+2,0,IF(T13&lt;=Калькулятор!$B$5,0,0)))</f>
        <v>0</v>
      </c>
      <c r="R13" s="37" t="str">
        <f>IF(T13&gt;(Калькулятор!$B$5+2),"",IF(T13=Калькулятор!$B$5+2,XIRR($D$7:D12,$B$7:B12,50),"Х"))</f>
        <v>Х</v>
      </c>
      <c r="S13" s="38" t="str">
        <f>IF(T13&gt;(Калькулятор!$B$5+2),"",IF(T13=Калькулятор!$B$5+2,F13+E13+J13,"Х"))</f>
        <v>Х</v>
      </c>
      <c r="T13" s="28">
        <v>7</v>
      </c>
      <c r="U13" s="29">
        <f ca="1">Калькулятор!E10</f>
        <v>-1000</v>
      </c>
    </row>
    <row r="14" spans="1:21" ht="15.6" x14ac:dyDescent="0.3">
      <c r="A14" s="30">
        <f ca="1">IF(T14&gt;(Калькулятор!$B$5+2),"",IF(T14=Калькулятор!$B$5+2,"Усього",Калькулятор!C11))</f>
        <v>7</v>
      </c>
      <c r="B14" s="31">
        <f ca="1">IF(T14&gt;(Калькулятор!$B$5+2),"",IF(T14=Калькулятор!$B$5+2,"Х",Калькулятор!D11))</f>
        <v>45649</v>
      </c>
      <c r="C14" s="32">
        <f ca="1">IF(T14&gt;(Калькулятор!$B$5+2),"",IF(T14=Калькулятор!$B$5+2,SUM($C$8:C13),IFERROR(B14-B13,"")))</f>
        <v>5</v>
      </c>
      <c r="D14" s="33">
        <f ca="1">IF(T14&gt;(Калькулятор!$B$5+2),"",IF(T14=Калькулятор!$B$5+2,SUM(D13),Калькулятор!I11))</f>
        <v>50</v>
      </c>
      <c r="E14" s="33">
        <f ca="1">IF(T14&gt;(Калькулятор!$B$5+2),"",IF(T14=Калькулятор!$B$5+2,SUM(E13),Калькулятор!G11))</f>
        <v>0</v>
      </c>
      <c r="F14" s="33">
        <f ca="1">IF(T14&gt;(Калькулятор!$B$5+2),"",IF(T14=Калькулятор!$B$5+2,SUM($F$7:F13),Калькулятор!H11))</f>
        <v>50</v>
      </c>
      <c r="G14" s="34">
        <f>IF(T14&gt;(Калькулятор!$B$5+2),"",IF(T14=Калькулятор!$B$5+2,0,IF(T14&lt;=Калькулятор!$B$5,0,0)))</f>
        <v>0</v>
      </c>
      <c r="H14" s="34">
        <f>IF(T14&gt;(Калькулятор!$B$5+2),"",IF(T14=Калькулятор!$B$5+2,0,IF(T14&lt;=Калькулятор!$B$5,0,0)))</f>
        <v>0</v>
      </c>
      <c r="I14" s="35">
        <f>IF(T14&gt;(Калькулятор!$B$5+2),"",IF(T14=Калькулятор!$B$5+2,0,IF(T14&lt;=Калькулятор!$B$5,0,0)))</f>
        <v>0</v>
      </c>
      <c r="J14" s="33">
        <f>IF(T14&gt;(Калькулятор!$B$5+2),"",IF(T14=Калькулятор!$B$5+2,SUM($J$7:J13),IF(T14&lt;=Калькулятор!$B$5,0,0)))</f>
        <v>0</v>
      </c>
      <c r="K14" s="36">
        <f>IF(T14&gt;(Калькулятор!$B$5+2),"",IF(T14=Калькулятор!$B$5+2,0,IF(T14&lt;=Калькулятор!$B$5,0,0)))</f>
        <v>0</v>
      </c>
      <c r="L14" s="34">
        <f>IF(T14&gt;(Калькулятор!$B$5+2),"",IF(T14=Калькулятор!$B$5+2,0,IF(T14&lt;=Калькулятор!$B$5,0,0)))</f>
        <v>0</v>
      </c>
      <c r="M14" s="34">
        <f>IF(T14&gt;(Калькулятор!$B$5+2),"",IF(T14=Калькулятор!$B$5+2,0,IF(T14&lt;=Калькулятор!$B$5,0,0)))</f>
        <v>0</v>
      </c>
      <c r="N14" s="34">
        <f>IF(T14&gt;(Калькулятор!$B$5+2),"",IF(T14=Калькулятор!$B$5+2,0,IF(T14&lt;=Калькулятор!$B$5,0,0)))</f>
        <v>0</v>
      </c>
      <c r="O14" s="34">
        <f>IF(T14&gt;(Калькулятор!$B$5+2),"",IF(T14=Калькулятор!$B$5+2,0,IF(T14&lt;=Калькулятор!$B$5,0,0)))</f>
        <v>0</v>
      </c>
      <c r="P14" s="34">
        <f>IF(T14&gt;(Калькулятор!$B$5+2),"",IF(T14=Калькулятор!$B$5+2,0,IF(T14&lt;=Калькулятор!$B$5,0,0)))</f>
        <v>0</v>
      </c>
      <c r="Q14" s="34">
        <f>IF(T14&gt;(Калькулятор!$B$5+2),"",IF(T14=Калькулятор!$B$5+2,0,IF(T14&lt;=Калькулятор!$B$5,0,0)))</f>
        <v>0</v>
      </c>
      <c r="R14" s="37" t="str">
        <f>IF(T14&gt;(Калькулятор!$B$5+2),"",IF(T14=Калькулятор!$B$5+2,XIRR($D$7:D13,$B$7:B13,50),"Х"))</f>
        <v>Х</v>
      </c>
      <c r="S14" s="38" t="str">
        <f>IF(T14&gt;(Калькулятор!$B$5+2),"",IF(T14=Калькулятор!$B$5+2,F14+E14+J14,"Х"))</f>
        <v>Х</v>
      </c>
      <c r="T14" s="28">
        <v>8</v>
      </c>
      <c r="U14" s="29">
        <f ca="1">Калькулятор!E11</f>
        <v>-1000</v>
      </c>
    </row>
    <row r="15" spans="1:21" ht="15.6" x14ac:dyDescent="0.3">
      <c r="A15" s="30">
        <f ca="1">IF(T15&gt;(Калькулятор!$B$5+2),"",IF(T15=Калькулятор!$B$5+2,"Усього",Калькулятор!C12))</f>
        <v>8</v>
      </c>
      <c r="B15" s="31">
        <f ca="1">IF(T15&gt;(Калькулятор!$B$5+2),"",IF(T15=Калькулятор!$B$5+2,"Х",Калькулятор!D12))</f>
        <v>45654</v>
      </c>
      <c r="C15" s="32">
        <f ca="1">IF(T15&gt;(Калькулятор!$B$5+2),"",IF(T15=Калькулятор!$B$5+2,SUM($C$8:C14),IFERROR(B15-B14,"")))</f>
        <v>5</v>
      </c>
      <c r="D15" s="33">
        <f ca="1">IF(T15&gt;(Калькулятор!$B$5+2),"",IF(T15=Калькулятор!$B$5+2,SUM(D14),Калькулятор!I12))</f>
        <v>50</v>
      </c>
      <c r="E15" s="33">
        <f ca="1">IF(T15&gt;(Калькулятор!$B$5+2),"",IF(T15=Калькулятор!$B$5+2,SUM(E14),Калькулятор!G12))</f>
        <v>0</v>
      </c>
      <c r="F15" s="33">
        <f ca="1">IF(T15&gt;(Калькулятор!$B$5+2),"",IF(T15=Калькулятор!$B$5+2,SUM($F$7:F14),Калькулятор!H12))</f>
        <v>50</v>
      </c>
      <c r="G15" s="34">
        <f>IF(T15&gt;(Калькулятор!$B$5+2),"",IF(T15=Калькулятор!$B$5+2,0,IF(T15&lt;=Калькулятор!$B$5,0,0)))</f>
        <v>0</v>
      </c>
      <c r="H15" s="34">
        <f>IF(T15&gt;(Калькулятор!$B$5+2),"",IF(T15=Калькулятор!$B$5+2,0,IF(T15&lt;=Калькулятор!$B$5,0,0)))</f>
        <v>0</v>
      </c>
      <c r="I15" s="35">
        <f>IF(T15&gt;(Калькулятор!$B$5+2),"",IF(T15=Калькулятор!$B$5+2,0,IF(T15&lt;=Калькулятор!$B$5,0,0)))</f>
        <v>0</v>
      </c>
      <c r="J15" s="33">
        <f>IF(T15&gt;(Калькулятор!$B$5+2),"",IF(T15=Калькулятор!$B$5+2,SUM($J$7:J14),IF(T15&lt;=Калькулятор!$B$5,0,0)))</f>
        <v>0</v>
      </c>
      <c r="K15" s="36">
        <f>IF(T15&gt;(Калькулятор!$B$5+2),"",IF(T15=Калькулятор!$B$5+2,0,IF(T15&lt;=Калькулятор!$B$5,0,0)))</f>
        <v>0</v>
      </c>
      <c r="L15" s="34">
        <f>IF(T15&gt;(Калькулятор!$B$5+2),"",IF(T15=Калькулятор!$B$5+2,0,IF(T15&lt;=Калькулятор!$B$5,0,0)))</f>
        <v>0</v>
      </c>
      <c r="M15" s="34">
        <f>IF(T15&gt;(Калькулятор!$B$5+2),"",IF(T15=Калькулятор!$B$5+2,0,IF(T15&lt;=Калькулятор!$B$5,0,0)))</f>
        <v>0</v>
      </c>
      <c r="N15" s="34">
        <f>IF(T15&gt;(Калькулятор!$B$5+2),"",IF(T15=Калькулятор!$B$5+2,0,IF(T15&lt;=Калькулятор!$B$5,0,0)))</f>
        <v>0</v>
      </c>
      <c r="O15" s="34">
        <f>IF(T15&gt;(Калькулятор!$B$5+2),"",IF(T15=Калькулятор!$B$5+2,0,IF(T15&lt;=Калькулятор!$B$5,0,0)))</f>
        <v>0</v>
      </c>
      <c r="P15" s="34">
        <f>IF(T15&gt;(Калькулятор!$B$5+2),"",IF(T15=Калькулятор!$B$5+2,0,IF(T15&lt;=Калькулятор!$B$5,0,0)))</f>
        <v>0</v>
      </c>
      <c r="Q15" s="34">
        <f>IF(T15&gt;(Калькулятор!$B$5+2),"",IF(T15=Калькулятор!$B$5+2,0,IF(T15&lt;=Калькулятор!$B$5,0,0)))</f>
        <v>0</v>
      </c>
      <c r="R15" s="37" t="str">
        <f>IF(T15&gt;(Калькулятор!$B$5+2),"",IF(T15=Калькулятор!$B$5+2,XIRR($D$7:D14,$B$7:B14,50),"Х"))</f>
        <v>Х</v>
      </c>
      <c r="S15" s="38" t="str">
        <f>IF(T15&gt;(Калькулятор!$B$5+2),"",IF(T15=Калькулятор!$B$5+2,F15+E15+J15,"Х"))</f>
        <v>Х</v>
      </c>
      <c r="T15" s="28">
        <v>9</v>
      </c>
      <c r="U15" s="29">
        <f ca="1">Калькулятор!E12</f>
        <v>-1000</v>
      </c>
    </row>
    <row r="16" spans="1:21" ht="15.6" x14ac:dyDescent="0.3">
      <c r="A16" s="30">
        <f ca="1">IF(T16&gt;(Калькулятор!$B$5+2),"",IF(T16=Калькулятор!$B$5+2,"Усього",Калькулятор!C13))</f>
        <v>9</v>
      </c>
      <c r="B16" s="31">
        <f ca="1">IF(T16&gt;(Калькулятор!$B$5+2),"",IF(T16=Калькулятор!$B$5+2,"Х",Калькулятор!D13))</f>
        <v>45659</v>
      </c>
      <c r="C16" s="32">
        <f ca="1">IF(T16&gt;(Калькулятор!$B$5+2),"",IF(T16=Калькулятор!$B$5+2,SUM($C$8:C15),IFERROR(B16-B15,"")))</f>
        <v>5</v>
      </c>
      <c r="D16" s="33">
        <f ca="1">IF(T16&gt;(Калькулятор!$B$5+2),"",IF(T16=Калькулятор!$B$5+2,SUM(D15),Калькулятор!I13))</f>
        <v>50</v>
      </c>
      <c r="E16" s="33">
        <f ca="1">IF(T16&gt;(Калькулятор!$B$5+2),"",IF(T16=Калькулятор!$B$5+2,SUM(E15),Калькулятор!G13))</f>
        <v>0</v>
      </c>
      <c r="F16" s="33">
        <f ca="1">IF(T16&gt;(Калькулятор!$B$5+2),"",IF(T16=Калькулятор!$B$5+2,SUM($F$7:F15),Калькулятор!H13))</f>
        <v>50</v>
      </c>
      <c r="G16" s="34">
        <f>IF(T16&gt;(Калькулятор!$B$5+2),"",IF(T16=Калькулятор!$B$5+2,0,IF(T16&lt;=Калькулятор!$B$5,0,0)))</f>
        <v>0</v>
      </c>
      <c r="H16" s="34">
        <f>IF(T16&gt;(Калькулятор!$B$5+2),"",IF(T16=Калькулятор!$B$5+2,0,IF(T16&lt;=Калькулятор!$B$5,0,0)))</f>
        <v>0</v>
      </c>
      <c r="I16" s="35">
        <f>IF(T16&gt;(Калькулятор!$B$5+2),"",IF(T16=Калькулятор!$B$5+2,0,IF(T16&lt;=Калькулятор!$B$5,0,0)))</f>
        <v>0</v>
      </c>
      <c r="J16" s="33">
        <f>IF(T16&gt;(Калькулятор!$B$5+2),"",IF(T16=Калькулятор!$B$5+2,SUM($J$7:J15),IF(T16&lt;=Калькулятор!$B$5,0,0)))</f>
        <v>0</v>
      </c>
      <c r="K16" s="36">
        <f>IF(T16&gt;(Калькулятор!$B$5+2),"",IF(T16=Калькулятор!$B$5+2,0,IF(T16&lt;=Калькулятор!$B$5,0,0)))</f>
        <v>0</v>
      </c>
      <c r="L16" s="34">
        <f>IF(T16&gt;(Калькулятор!$B$5+2),"",IF(T16=Калькулятор!$B$5+2,0,IF(T16&lt;=Калькулятор!$B$5,0,0)))</f>
        <v>0</v>
      </c>
      <c r="M16" s="34">
        <f>IF(T16&gt;(Калькулятор!$B$5+2),"",IF(T16=Калькулятор!$B$5+2,0,IF(T16&lt;=Калькулятор!$B$5,0,0)))</f>
        <v>0</v>
      </c>
      <c r="N16" s="34">
        <f>IF(T16&gt;(Калькулятор!$B$5+2),"",IF(T16=Калькулятор!$B$5+2,0,IF(T16&lt;=Калькулятор!$B$5,0,0)))</f>
        <v>0</v>
      </c>
      <c r="O16" s="34">
        <f>IF(T16&gt;(Калькулятор!$B$5+2),"",IF(T16=Калькулятор!$B$5+2,0,IF(T16&lt;=Калькулятор!$B$5,0,0)))</f>
        <v>0</v>
      </c>
      <c r="P16" s="34">
        <f>IF(T16&gt;(Калькулятор!$B$5+2),"",IF(T16=Калькулятор!$B$5+2,0,IF(T16&lt;=Калькулятор!$B$5,0,0)))</f>
        <v>0</v>
      </c>
      <c r="Q16" s="34">
        <f>IF(T16&gt;(Калькулятор!$B$5+2),"",IF(T16=Калькулятор!$B$5+2,0,IF(T16&lt;=Калькулятор!$B$5,0,0)))</f>
        <v>0</v>
      </c>
      <c r="R16" s="37" t="str">
        <f>IF(T16&gt;(Калькулятор!$B$5+2),"",IF(T16=Калькулятор!$B$5+2,XIRR($D$7:D15,$B$7:B15,50),"Х"))</f>
        <v>Х</v>
      </c>
      <c r="S16" s="38" t="str">
        <f>IF(T16&gt;(Калькулятор!$B$5+2),"",IF(T16=Калькулятор!$B$5+2,F16+E16+J16,"Х"))</f>
        <v>Х</v>
      </c>
      <c r="T16" s="28">
        <v>10</v>
      </c>
      <c r="U16" s="29">
        <f ca="1">Калькулятор!E13</f>
        <v>-1000</v>
      </c>
    </row>
    <row r="17" spans="1:21" ht="15.6" x14ac:dyDescent="0.3">
      <c r="A17" s="30">
        <f ca="1">IF(T17&gt;(Калькулятор!$B$5+2),"",IF(T17=Калькулятор!$B$5+2,"Усього",Калькулятор!C14))</f>
        <v>10</v>
      </c>
      <c r="B17" s="31">
        <f ca="1">IF(T17&gt;(Калькулятор!$B$5+2),"",IF(T17=Калькулятор!$B$5+2,"Х",Калькулятор!D14))</f>
        <v>45664</v>
      </c>
      <c r="C17" s="32">
        <f ca="1">IF(T17&gt;(Калькулятор!$B$5+2),"",IF(T17=Калькулятор!$B$5+2,SUM($C$8:C16),IFERROR(B17-B16,"")))</f>
        <v>5</v>
      </c>
      <c r="D17" s="33">
        <f ca="1">IF(T17&gt;(Калькулятор!$B$5+2),"",IF(T17=Калькулятор!$B$5+2,SUM(D16),Калькулятор!I14))</f>
        <v>50</v>
      </c>
      <c r="E17" s="33">
        <f ca="1">IF(T17&gt;(Калькулятор!$B$5+2),"",IF(T17=Калькулятор!$B$5+2,SUM(E16),Калькулятор!G14))</f>
        <v>0</v>
      </c>
      <c r="F17" s="33">
        <f ca="1">IF(T17&gt;(Калькулятор!$B$5+2),"",IF(T17=Калькулятор!$B$5+2,SUM($F$7:F16),Калькулятор!H14))</f>
        <v>50</v>
      </c>
      <c r="G17" s="34">
        <f>IF(T17&gt;(Калькулятор!$B$5+2),"",IF(T17=Калькулятор!$B$5+2,0,IF(T17&lt;=Калькулятор!$B$5,0,0)))</f>
        <v>0</v>
      </c>
      <c r="H17" s="34">
        <f>IF(T17&gt;(Калькулятор!$B$5+2),"",IF(T17=Калькулятор!$B$5+2,0,IF(T17&lt;=Калькулятор!$B$5,0,0)))</f>
        <v>0</v>
      </c>
      <c r="I17" s="35">
        <f>IF(T17&gt;(Калькулятор!$B$5+2),"",IF(T17=Калькулятор!$B$5+2,0,IF(T17&lt;=Калькулятор!$B$5,0,0)))</f>
        <v>0</v>
      </c>
      <c r="J17" s="33">
        <f>IF(T17&gt;(Калькулятор!$B$5+2),"",IF(T17=Калькулятор!$B$5+2,SUM($J$7:J16),IF(T17&lt;=Калькулятор!$B$5,0,0)))</f>
        <v>0</v>
      </c>
      <c r="K17" s="36">
        <f>IF(T17&gt;(Калькулятор!$B$5+2),"",IF(T17=Калькулятор!$B$5+2,0,IF(T17&lt;=Калькулятор!$B$5,0,0)))</f>
        <v>0</v>
      </c>
      <c r="L17" s="34">
        <f>IF(T17&gt;(Калькулятор!$B$5+2),"",IF(T17=Калькулятор!$B$5+2,0,IF(T17&lt;=Калькулятор!$B$5,0,0)))</f>
        <v>0</v>
      </c>
      <c r="M17" s="34">
        <f>IF(T17&gt;(Калькулятор!$B$5+2),"",IF(T17=Калькулятор!$B$5+2,0,IF(T17&lt;=Калькулятор!$B$5,0,0)))</f>
        <v>0</v>
      </c>
      <c r="N17" s="34">
        <f>IF(T17&gt;(Калькулятор!$B$5+2),"",IF(T17=Калькулятор!$B$5+2,0,IF(T17&lt;=Калькулятор!$B$5,0,0)))</f>
        <v>0</v>
      </c>
      <c r="O17" s="34">
        <f>IF(T17&gt;(Калькулятор!$B$5+2),"",IF(T17=Калькулятор!$B$5+2,0,IF(T17&lt;=Калькулятор!$B$5,0,0)))</f>
        <v>0</v>
      </c>
      <c r="P17" s="34">
        <f>IF(T17&gt;(Калькулятор!$B$5+2),"",IF(T17=Калькулятор!$B$5+2,0,IF(T17&lt;=Калькулятор!$B$5,0,0)))</f>
        <v>0</v>
      </c>
      <c r="Q17" s="34">
        <f>IF(T17&gt;(Калькулятор!$B$5+2),"",IF(T17=Калькулятор!$B$5+2,0,IF(T17&lt;=Калькулятор!$B$5,0,0)))</f>
        <v>0</v>
      </c>
      <c r="R17" s="37" t="str">
        <f>IF(T17&gt;(Калькулятор!$B$5+2),"",IF(T17=Калькулятор!$B$5+2,XIRR($D$7:D16,$B$7:B16,50),"Х"))</f>
        <v>Х</v>
      </c>
      <c r="S17" s="38" t="str">
        <f>IF(T17&gt;(Калькулятор!$B$5+2),"",IF(T17=Калькулятор!$B$5+2,F17+E17+J17,"Х"))</f>
        <v>Х</v>
      </c>
      <c r="T17" s="28">
        <v>11</v>
      </c>
      <c r="U17" s="29">
        <f ca="1">Калькулятор!E14</f>
        <v>-1000</v>
      </c>
    </row>
    <row r="18" spans="1:21" ht="15.6" x14ac:dyDescent="0.3">
      <c r="A18" s="30">
        <f ca="1">IF(T18&gt;(Калькулятор!$B$5+2),"",IF(T18=Калькулятор!$B$5+2,"Усього",Калькулятор!C15))</f>
        <v>11</v>
      </c>
      <c r="B18" s="31">
        <f ca="1">IF(T18&gt;(Калькулятор!$B$5+2),"",IF(T18=Калькулятор!$B$5+2,"Х",Калькулятор!D15))</f>
        <v>45669</v>
      </c>
      <c r="C18" s="32">
        <f ca="1">IF(T18&gt;(Калькулятор!$B$5+2),"",IF(T18=Калькулятор!$B$5+2,SUM($C$8:C17),IFERROR(B18-B17,"")))</f>
        <v>5</v>
      </c>
      <c r="D18" s="33">
        <f ca="1">IF(T18&gt;(Калькулятор!$B$5+2),"",IF(T18=Калькулятор!$B$5+2,SUM(D17),Калькулятор!I15))</f>
        <v>50</v>
      </c>
      <c r="E18" s="33">
        <f ca="1">IF(T18&gt;(Калькулятор!$B$5+2),"",IF(T18=Калькулятор!$B$5+2,SUM(E17),Калькулятор!G15))</f>
        <v>0</v>
      </c>
      <c r="F18" s="33">
        <f ca="1">IF(T18&gt;(Калькулятор!$B$5+2),"",IF(T18=Калькулятор!$B$5+2,SUM($F$7:F17),Калькулятор!H15))</f>
        <v>50</v>
      </c>
      <c r="G18" s="34">
        <f>IF(T18&gt;(Калькулятор!$B$5+2),"",IF(T18=Калькулятор!$B$5+2,0,IF(T18&lt;=Калькулятор!$B$5,0,0)))</f>
        <v>0</v>
      </c>
      <c r="H18" s="34">
        <f>IF(T18&gt;(Калькулятор!$B$5+2),"",IF(T18=Калькулятор!$B$5+2,0,IF(T18&lt;=Калькулятор!$B$5,0,0)))</f>
        <v>0</v>
      </c>
      <c r="I18" s="35">
        <f>IF(T18&gt;(Калькулятор!$B$5+2),"",IF(T18=Калькулятор!$B$5+2,0,IF(T18&lt;=Калькулятор!$B$5,0,0)))</f>
        <v>0</v>
      </c>
      <c r="J18" s="33">
        <f>IF(T18&gt;(Калькулятор!$B$5+2),"",IF(T18=Калькулятор!$B$5+2,SUM($J$7:J17),IF(T18&lt;=Калькулятор!$B$5,0,0)))</f>
        <v>0</v>
      </c>
      <c r="K18" s="36">
        <f>IF(T18&gt;(Калькулятор!$B$5+2),"",IF(T18=Калькулятор!$B$5+2,0,IF(T18&lt;=Калькулятор!$B$5,0,0)))</f>
        <v>0</v>
      </c>
      <c r="L18" s="34">
        <f>IF(T18&gt;(Калькулятор!$B$5+2),"",IF(T18=Калькулятор!$B$5+2,0,IF(T18&lt;=Калькулятор!$B$5,0,0)))</f>
        <v>0</v>
      </c>
      <c r="M18" s="34">
        <f>IF(T18&gt;(Калькулятор!$B$5+2),"",IF(T18=Калькулятор!$B$5+2,0,IF(T18&lt;=Калькулятор!$B$5,0,0)))</f>
        <v>0</v>
      </c>
      <c r="N18" s="34">
        <f>IF(T18&gt;(Калькулятор!$B$5+2),"",IF(T18=Калькулятор!$B$5+2,0,IF(T18&lt;=Калькулятор!$B$5,0,0)))</f>
        <v>0</v>
      </c>
      <c r="O18" s="34">
        <f>IF(T18&gt;(Калькулятор!$B$5+2),"",IF(T18=Калькулятор!$B$5+2,0,IF(T18&lt;=Калькулятор!$B$5,0,0)))</f>
        <v>0</v>
      </c>
      <c r="P18" s="34">
        <f>IF(T18&gt;(Калькулятор!$B$5+2),"",IF(T18=Калькулятор!$B$5+2,0,IF(T18&lt;=Калькулятор!$B$5,0,0)))</f>
        <v>0</v>
      </c>
      <c r="Q18" s="34">
        <f>IF(T18&gt;(Калькулятор!$B$5+2),"",IF(T18=Калькулятор!$B$5+2,0,IF(T18&lt;=Калькулятор!$B$5,0,0)))</f>
        <v>0</v>
      </c>
      <c r="R18" s="37" t="str">
        <f>IF(T18&gt;(Калькулятор!$B$5+2),"",IF(T18=Калькулятор!$B$5+2,XIRR($D$7:D17,$B$7:B17,50),"Х"))</f>
        <v>Х</v>
      </c>
      <c r="S18" s="38" t="str">
        <f>IF(T18&gt;(Калькулятор!$B$5+2),"",IF(T18=Калькулятор!$B$5+2,F18+E18+J18,"Х"))</f>
        <v>Х</v>
      </c>
      <c r="T18" s="28">
        <v>12</v>
      </c>
      <c r="U18" s="29">
        <f ca="1">Калькулятор!E15</f>
        <v>-1000</v>
      </c>
    </row>
    <row r="19" spans="1:21" ht="15.6" x14ac:dyDescent="0.3">
      <c r="A19" s="30">
        <f ca="1">IF(T19&gt;(Калькулятор!$B$5+2),"",IF(T19=Калькулятор!$B$5+2,"Усього",Калькулятор!C16))</f>
        <v>12</v>
      </c>
      <c r="B19" s="31">
        <f ca="1">IF(T19&gt;(Калькулятор!$B$5+2),"",IF(T19=Калькулятор!$B$5+2,"Х",Калькулятор!D16))</f>
        <v>45674</v>
      </c>
      <c r="C19" s="32">
        <f ca="1">IF(T19&gt;(Калькулятор!$B$5+2),"",IF(T19=Калькулятор!$B$5+2,SUM($C$8:C18),IFERROR(B19-B18,"")))</f>
        <v>5</v>
      </c>
      <c r="D19" s="33">
        <f ca="1">IF(T19&gt;(Калькулятор!$B$5+2),"",IF(T19=Калькулятор!$B$5+2,SUM(D18),Калькулятор!I16))</f>
        <v>50</v>
      </c>
      <c r="E19" s="33">
        <f ca="1">IF(T19&gt;(Калькулятор!$B$5+2),"",IF(T19=Калькулятор!$B$5+2,SUM(E18),Калькулятор!G16))</f>
        <v>0</v>
      </c>
      <c r="F19" s="33">
        <f ca="1">IF(T19&gt;(Калькулятор!$B$5+2),"",IF(T19=Калькулятор!$B$5+2,SUM($F$7:F18),Калькулятор!H16))</f>
        <v>50</v>
      </c>
      <c r="G19" s="34">
        <f>IF(T19&gt;(Калькулятор!$B$5+2),"",IF(T19=Калькулятор!$B$5+2,0,IF(T19&lt;=Калькулятор!$B$5,0,0)))</f>
        <v>0</v>
      </c>
      <c r="H19" s="34">
        <f>IF(T19&gt;(Калькулятор!$B$5+2),"",IF(T19=Калькулятор!$B$5+2,0,IF(T19&lt;=Калькулятор!$B$5,0,0)))</f>
        <v>0</v>
      </c>
      <c r="I19" s="35">
        <f>IF(T19&gt;(Калькулятор!$B$5+2),"",IF(T19=Калькулятор!$B$5+2,0,IF(T19&lt;=Калькулятор!$B$5,0,0)))</f>
        <v>0</v>
      </c>
      <c r="J19" s="33">
        <f>IF(T19&gt;(Калькулятор!$B$5+2),"",IF(T19=Калькулятор!$B$5+2,SUM($J$7:J18),IF(T19&lt;=Калькулятор!$B$5,0,0)))</f>
        <v>0</v>
      </c>
      <c r="K19" s="36">
        <f>IF(T19&gt;(Калькулятор!$B$5+2),"",IF(T19=Калькулятор!$B$5+2,0,IF(T19&lt;=Калькулятор!$B$5,0,0)))</f>
        <v>0</v>
      </c>
      <c r="L19" s="34">
        <f>IF(T19&gt;(Калькулятор!$B$5+2),"",IF(T19=Калькулятор!$B$5+2,0,IF(T19&lt;=Калькулятор!$B$5,0,0)))</f>
        <v>0</v>
      </c>
      <c r="M19" s="34">
        <f>IF(T19&gt;(Калькулятор!$B$5+2),"",IF(T19=Калькулятор!$B$5+2,0,IF(T19&lt;=Калькулятор!$B$5,0,0)))</f>
        <v>0</v>
      </c>
      <c r="N19" s="34">
        <f>IF(T19&gt;(Калькулятор!$B$5+2),"",IF(T19=Калькулятор!$B$5+2,0,IF(T19&lt;=Калькулятор!$B$5,0,0)))</f>
        <v>0</v>
      </c>
      <c r="O19" s="34">
        <f>IF(T19&gt;(Калькулятор!$B$5+2),"",IF(T19=Калькулятор!$B$5+2,0,IF(T19&lt;=Калькулятор!$B$5,0,0)))</f>
        <v>0</v>
      </c>
      <c r="P19" s="34">
        <f>IF(T19&gt;(Калькулятор!$B$5+2),"",IF(T19=Калькулятор!$B$5+2,0,IF(T19&lt;=Калькулятор!$B$5,0,0)))</f>
        <v>0</v>
      </c>
      <c r="Q19" s="34">
        <f>IF(T19&gt;(Калькулятор!$B$5+2),"",IF(T19=Калькулятор!$B$5+2,0,IF(T19&lt;=Калькулятор!$B$5,0,0)))</f>
        <v>0</v>
      </c>
      <c r="R19" s="37" t="str">
        <f>IF(T19&gt;(Калькулятор!$B$5+2),"",IF(T19=Калькулятор!$B$5+2,XIRR($D$7:D18,$B$7:B18,50),"Х"))</f>
        <v>Х</v>
      </c>
      <c r="S19" s="38" t="str">
        <f>IF(T19&gt;(Калькулятор!$B$5+2),"",IF(T19=Калькулятор!$B$5+2,F19+E19+J19,"Х"))</f>
        <v>Х</v>
      </c>
      <c r="T19" s="28">
        <v>13</v>
      </c>
      <c r="U19" s="29">
        <f ca="1">Калькулятор!E16</f>
        <v>-1000</v>
      </c>
    </row>
    <row r="20" spans="1:21" ht="15.6" x14ac:dyDescent="0.3">
      <c r="A20" s="30">
        <f ca="1">IF(T20&gt;(Калькулятор!$B$5+2),"",IF(T20=Калькулятор!$B$5+2,"Усього",Калькулятор!C17))</f>
        <v>13</v>
      </c>
      <c r="B20" s="31">
        <f ca="1">IF(T20&gt;(Калькулятор!$B$5+2),"",IF(T20=Калькулятор!$B$5+2,"Х",Калькулятор!D17))</f>
        <v>45679</v>
      </c>
      <c r="C20" s="32">
        <f ca="1">IF(T20&gt;(Калькулятор!$B$5+2),"",IF(T20=Калькулятор!$B$5+2,SUM($C$8:C19),IFERROR(B20-B19,"")))</f>
        <v>5</v>
      </c>
      <c r="D20" s="33">
        <f ca="1">IF(T20&gt;(Калькулятор!$B$5+2),"",IF(T20=Калькулятор!$B$5+2,SUM(D19),Калькулятор!I17))</f>
        <v>50</v>
      </c>
      <c r="E20" s="33">
        <f ca="1">IF(T20&gt;(Калькулятор!$B$5+2),"",IF(T20=Калькулятор!$B$5+2,SUM(E19),Калькулятор!G17))</f>
        <v>0</v>
      </c>
      <c r="F20" s="33">
        <f ca="1">IF(T20&gt;(Калькулятор!$B$5+2),"",IF(T20=Калькулятор!$B$5+2,SUM($F$7:F19),Калькулятор!H17))</f>
        <v>50</v>
      </c>
      <c r="G20" s="34">
        <f>IF(T20&gt;(Калькулятор!$B$5+2),"",IF(T20=Калькулятор!$B$5+2,0,IF(T20&lt;=Калькулятор!$B$5,0,0)))</f>
        <v>0</v>
      </c>
      <c r="H20" s="34">
        <f>IF(T20&gt;(Калькулятор!$B$5+2),"",IF(T20=Калькулятор!$B$5+2,0,IF(T20&lt;=Калькулятор!$B$5,0,0)))</f>
        <v>0</v>
      </c>
      <c r="I20" s="35">
        <f>IF(T20&gt;(Калькулятор!$B$5+2),"",IF(T20=Калькулятор!$B$5+2,0,IF(T20&lt;=Калькулятор!$B$5,0,0)))</f>
        <v>0</v>
      </c>
      <c r="J20" s="33">
        <f>IF(T20&gt;(Калькулятор!$B$5+2),"",IF(T20=Калькулятор!$B$5+2,SUM($J$7:J19),IF(T20&lt;=Калькулятор!$B$5,0,0)))</f>
        <v>0</v>
      </c>
      <c r="K20" s="36">
        <f>IF(T20&gt;(Калькулятор!$B$5+2),"",IF(T20=Калькулятор!$B$5+2,0,IF(T20&lt;=Калькулятор!$B$5,0,0)))</f>
        <v>0</v>
      </c>
      <c r="L20" s="34">
        <f>IF(T20&gt;(Калькулятор!$B$5+2),"",IF(T20=Калькулятор!$B$5+2,0,IF(T20&lt;=Калькулятор!$B$5,0,0)))</f>
        <v>0</v>
      </c>
      <c r="M20" s="34">
        <f>IF(T20&gt;(Калькулятор!$B$5+2),"",IF(T20=Калькулятор!$B$5+2,0,IF(T20&lt;=Калькулятор!$B$5,0,0)))</f>
        <v>0</v>
      </c>
      <c r="N20" s="34">
        <f>IF(T20&gt;(Калькулятор!$B$5+2),"",IF(T20=Калькулятор!$B$5+2,0,IF(T20&lt;=Калькулятор!$B$5,0,0)))</f>
        <v>0</v>
      </c>
      <c r="O20" s="34">
        <f>IF(T20&gt;(Калькулятор!$B$5+2),"",IF(T20=Калькулятор!$B$5+2,0,IF(T20&lt;=Калькулятор!$B$5,0,0)))</f>
        <v>0</v>
      </c>
      <c r="P20" s="34">
        <f>IF(T20&gt;(Калькулятор!$B$5+2),"",IF(T20=Калькулятор!$B$5+2,0,IF(T20&lt;=Калькулятор!$B$5,0,0)))</f>
        <v>0</v>
      </c>
      <c r="Q20" s="34">
        <f>IF(T20&gt;(Калькулятор!$B$5+2),"",IF(T20=Калькулятор!$B$5+2,0,IF(T20&lt;=Калькулятор!$B$5,0,0)))</f>
        <v>0</v>
      </c>
      <c r="R20" s="37" t="str">
        <f>IF(T20&gt;(Калькулятор!$B$5+2),"",IF(T20=Калькулятор!$B$5+2,XIRR($D$7:D19,$B$7:B19,50),"Х"))</f>
        <v>Х</v>
      </c>
      <c r="S20" s="38" t="str">
        <f>IF(T20&gt;(Калькулятор!$B$5+2),"",IF(T20=Калькулятор!$B$5+2,F20+E20+J20,"Х"))</f>
        <v>Х</v>
      </c>
      <c r="T20" s="28">
        <v>14</v>
      </c>
      <c r="U20" s="29">
        <f ca="1">Калькулятор!E17</f>
        <v>-1000</v>
      </c>
    </row>
    <row r="21" spans="1:21" ht="15.6" x14ac:dyDescent="0.3">
      <c r="A21" s="30">
        <f ca="1">IF(T21&gt;(Калькулятор!$B$5+2),"",IF(T21=Калькулятор!$B$5+2,"Усього",Калькулятор!C18))</f>
        <v>14</v>
      </c>
      <c r="B21" s="31">
        <f ca="1">IF(T21&gt;(Калькулятор!$B$5+2),"",IF(T21=Калькулятор!$B$5+2,"Х",Калькулятор!D18))</f>
        <v>45684</v>
      </c>
      <c r="C21" s="32">
        <f ca="1">IF(T21&gt;(Калькулятор!$B$5+2),"",IF(T21=Калькулятор!$B$5+2,SUM($C$8:C20),IFERROR(B21-B20,"")))</f>
        <v>5</v>
      </c>
      <c r="D21" s="33">
        <f ca="1">IF(T21&gt;(Калькулятор!$B$5+2),"",IF(T21=Калькулятор!$B$5+2,SUM(D20),Калькулятор!I18))</f>
        <v>50</v>
      </c>
      <c r="E21" s="33">
        <f ca="1">IF(T21&gt;(Калькулятор!$B$5+2),"",IF(T21=Калькулятор!$B$5+2,SUM(E20),Калькулятор!G18))</f>
        <v>0</v>
      </c>
      <c r="F21" s="33">
        <f ca="1">IF(T21&gt;(Калькулятор!$B$5+2),"",IF(T21=Калькулятор!$B$5+2,SUM($F$7:F20),Калькулятор!H18))</f>
        <v>50</v>
      </c>
      <c r="G21" s="34">
        <f>IF(T21&gt;(Калькулятор!$B$5+2),"",IF(T21=Калькулятор!$B$5+2,0,IF(T21&lt;=Калькулятор!$B$5,0,0)))</f>
        <v>0</v>
      </c>
      <c r="H21" s="34">
        <f>IF(T21&gt;(Калькулятор!$B$5+2),"",IF(T21=Калькулятор!$B$5+2,0,IF(T21&lt;=Калькулятор!$B$5,0,0)))</f>
        <v>0</v>
      </c>
      <c r="I21" s="35">
        <f>IF(T21&gt;(Калькулятор!$B$5+2),"",IF(T21=Калькулятор!$B$5+2,0,IF(T21&lt;=Калькулятор!$B$5,0,0)))</f>
        <v>0</v>
      </c>
      <c r="J21" s="33">
        <f>IF(T21&gt;(Калькулятор!$B$5+2),"",IF(T21=Калькулятор!$B$5+2,SUM($J$7:J20),IF(T21&lt;=Калькулятор!$B$5,0,0)))</f>
        <v>0</v>
      </c>
      <c r="K21" s="36">
        <f>IF(T21&gt;(Калькулятор!$B$5+2),"",IF(T21=Калькулятор!$B$5+2,0,IF(T21&lt;=Калькулятор!$B$5,0,0)))</f>
        <v>0</v>
      </c>
      <c r="L21" s="34">
        <f>IF(T21&gt;(Калькулятор!$B$5+2),"",IF(T21=Калькулятор!$B$5+2,0,IF(T21&lt;=Калькулятор!$B$5,0,0)))</f>
        <v>0</v>
      </c>
      <c r="M21" s="34">
        <f>IF(T21&gt;(Калькулятор!$B$5+2),"",IF(T21=Калькулятор!$B$5+2,0,IF(T21&lt;=Калькулятор!$B$5,0,0)))</f>
        <v>0</v>
      </c>
      <c r="N21" s="34">
        <f>IF(T21&gt;(Калькулятор!$B$5+2),"",IF(T21=Калькулятор!$B$5+2,0,IF(T21&lt;=Калькулятор!$B$5,0,0)))</f>
        <v>0</v>
      </c>
      <c r="O21" s="34">
        <f>IF(T21&gt;(Калькулятор!$B$5+2),"",IF(T21=Калькулятор!$B$5+2,0,IF(T21&lt;=Калькулятор!$B$5,0,0)))</f>
        <v>0</v>
      </c>
      <c r="P21" s="34">
        <f>IF(T21&gt;(Калькулятор!$B$5+2),"",IF(T21=Калькулятор!$B$5+2,0,IF(T21&lt;=Калькулятор!$B$5,0,0)))</f>
        <v>0</v>
      </c>
      <c r="Q21" s="34">
        <f>IF(T21&gt;(Калькулятор!$B$5+2),"",IF(T21=Калькулятор!$B$5+2,0,IF(T21&lt;=Калькулятор!$B$5,0,0)))</f>
        <v>0</v>
      </c>
      <c r="R21" s="37" t="str">
        <f>IF(T21&gt;(Калькулятор!$B$5+2),"",IF(T21=Калькулятор!$B$5+2,XIRR($D$7:D20,$B$7:B20,50),"Х"))</f>
        <v>Х</v>
      </c>
      <c r="S21" s="38" t="str">
        <f>IF(T21&gt;(Калькулятор!$B$5+2),"",IF(T21=Калькулятор!$B$5+2,F21+E21+J21,"Х"))</f>
        <v>Х</v>
      </c>
      <c r="T21" s="28">
        <v>15</v>
      </c>
      <c r="U21" s="29">
        <f ca="1">Калькулятор!E18</f>
        <v>-1000</v>
      </c>
    </row>
    <row r="22" spans="1:21" ht="15.6" x14ac:dyDescent="0.3">
      <c r="A22" s="30">
        <f ca="1">IF(T22&gt;(Калькулятор!$B$5+2),"",IF(T22=Калькулятор!$B$5+2,"Усього",Калькулятор!C19))</f>
        <v>15</v>
      </c>
      <c r="B22" s="31">
        <f ca="1">IF(T22&gt;(Калькулятор!$B$5+2),"",IF(T22=Калькулятор!$B$5+2,"Х",Калькулятор!D19))</f>
        <v>45689</v>
      </c>
      <c r="C22" s="32">
        <f ca="1">IF(T22&gt;(Калькулятор!$B$5+2),"",IF(T22=Калькулятор!$B$5+2,SUM($C$8:C21),IFERROR(B22-B21,"")))</f>
        <v>5</v>
      </c>
      <c r="D22" s="33">
        <f ca="1">IF(T22&gt;(Калькулятор!$B$5+2),"",IF(T22=Калькулятор!$B$5+2,SUM(D21),Калькулятор!I19))</f>
        <v>50</v>
      </c>
      <c r="E22" s="33">
        <f ca="1">IF(T22&gt;(Калькулятор!$B$5+2),"",IF(T22=Калькулятор!$B$5+2,SUM(E21),Калькулятор!G19))</f>
        <v>0</v>
      </c>
      <c r="F22" s="33">
        <f ca="1">IF(T22&gt;(Калькулятор!$B$5+2),"",IF(T22=Калькулятор!$B$5+2,SUM($F$7:F21),Калькулятор!H19))</f>
        <v>50</v>
      </c>
      <c r="G22" s="34">
        <f>IF(T22&gt;(Калькулятор!$B$5+2),"",IF(T22=Калькулятор!$B$5+2,0,IF(T22&lt;=Калькулятор!$B$5,0,0)))</f>
        <v>0</v>
      </c>
      <c r="H22" s="34">
        <f>IF(T22&gt;(Калькулятор!$B$5+2),"",IF(T22=Калькулятор!$B$5+2,0,IF(T22&lt;=Калькулятор!$B$5,0,0)))</f>
        <v>0</v>
      </c>
      <c r="I22" s="35">
        <f>IF(T22&gt;(Калькулятор!$B$5+2),"",IF(T22=Калькулятор!$B$5+2,0,IF(T22&lt;=Калькулятор!$B$5,0,0)))</f>
        <v>0</v>
      </c>
      <c r="J22" s="33">
        <f>IF(T22&gt;(Калькулятор!$B$5+2),"",IF(T22=Калькулятор!$B$5+2,SUM($J$7:J21),IF(T22&lt;=Калькулятор!$B$5,0,0)))</f>
        <v>0</v>
      </c>
      <c r="K22" s="36">
        <f>IF(T22&gt;(Калькулятор!$B$5+2),"",IF(T22=Калькулятор!$B$5+2,0,IF(T22&lt;=Калькулятор!$B$5,0,0)))</f>
        <v>0</v>
      </c>
      <c r="L22" s="34">
        <f>IF(T22&gt;(Калькулятор!$B$5+2),"",IF(T22=Калькулятор!$B$5+2,0,IF(T22&lt;=Калькулятор!$B$5,0,0)))</f>
        <v>0</v>
      </c>
      <c r="M22" s="34">
        <f>IF(T22&gt;(Калькулятор!$B$5+2),"",IF(T22=Калькулятор!$B$5+2,0,IF(T22&lt;=Калькулятор!$B$5,0,0)))</f>
        <v>0</v>
      </c>
      <c r="N22" s="34">
        <f>IF(T22&gt;(Калькулятор!$B$5+2),"",IF(T22=Калькулятор!$B$5+2,0,IF(T22&lt;=Калькулятор!$B$5,0,0)))</f>
        <v>0</v>
      </c>
      <c r="O22" s="34">
        <f>IF(T22&gt;(Калькулятор!$B$5+2),"",IF(T22=Калькулятор!$B$5+2,0,IF(T22&lt;=Калькулятор!$B$5,0,0)))</f>
        <v>0</v>
      </c>
      <c r="P22" s="34">
        <f>IF(T22&gt;(Калькулятор!$B$5+2),"",IF(T22=Калькулятор!$B$5+2,0,IF(T22&lt;=Калькулятор!$B$5,0,0)))</f>
        <v>0</v>
      </c>
      <c r="Q22" s="34">
        <f>IF(T22&gt;(Калькулятор!$B$5+2),"",IF(T22=Калькулятор!$B$5+2,0,IF(T22&lt;=Калькулятор!$B$5,0,0)))</f>
        <v>0</v>
      </c>
      <c r="R22" s="37" t="str">
        <f>IF(T22&gt;(Калькулятор!$B$5+2),"",IF(T22=Калькулятор!$B$5+2,XIRR($D$7:D21,$B$7:B21,50),"Х"))</f>
        <v>Х</v>
      </c>
      <c r="S22" s="38" t="str">
        <f>IF(T22&gt;(Калькулятор!$B$5+2),"",IF(T22=Калькулятор!$B$5+2,F22+E22+J22,"Х"))</f>
        <v>Х</v>
      </c>
      <c r="T22" s="28">
        <v>16</v>
      </c>
      <c r="U22" s="29">
        <f ca="1">Калькулятор!E19</f>
        <v>-1000</v>
      </c>
    </row>
    <row r="23" spans="1:21" ht="15.6" x14ac:dyDescent="0.3">
      <c r="A23" s="30">
        <f ca="1">IF(T23&gt;(Калькулятор!$B$5+2),"",IF(T23=Калькулятор!$B$5+2,"Усього",Калькулятор!C20))</f>
        <v>16</v>
      </c>
      <c r="B23" s="31">
        <f ca="1">IF(T23&gt;(Калькулятор!$B$5+2),"",IF(T23=Калькулятор!$B$5+2,"Х",Калькулятор!D20))</f>
        <v>45694</v>
      </c>
      <c r="C23" s="32">
        <f ca="1">IF(T23&gt;(Калькулятор!$B$5+2),"",IF(T23=Калькулятор!$B$5+2,SUM($C$8:C22),IFERROR(B23-B22,"")))</f>
        <v>5</v>
      </c>
      <c r="D23" s="33">
        <f ca="1">IF(T23&gt;(Калькулятор!$B$5+2),"",IF(T23=Калькулятор!$B$5+2,SUM(D22),Калькулятор!I20))</f>
        <v>50</v>
      </c>
      <c r="E23" s="33">
        <f ca="1">IF(T23&gt;(Калькулятор!$B$5+2),"",IF(T23=Калькулятор!$B$5+2,SUM(E22),Калькулятор!G20))</f>
        <v>0</v>
      </c>
      <c r="F23" s="33">
        <f ca="1">IF(T23&gt;(Калькулятор!$B$5+2),"",IF(T23=Калькулятор!$B$5+2,SUM($F$7:F22),Калькулятор!H20))</f>
        <v>50</v>
      </c>
      <c r="G23" s="34">
        <f>IF(T23&gt;(Калькулятор!$B$5+2),"",IF(T23=Калькулятор!$B$5+2,0,IF(T23&lt;=Калькулятор!$B$5,0,0)))</f>
        <v>0</v>
      </c>
      <c r="H23" s="34">
        <f>IF(T23&gt;(Калькулятор!$B$5+2),"",IF(T23=Калькулятор!$B$5+2,0,IF(T23&lt;=Калькулятор!$B$5,0,0)))</f>
        <v>0</v>
      </c>
      <c r="I23" s="35">
        <f>IF(T23&gt;(Калькулятор!$B$5+2),"",IF(T23=Калькулятор!$B$5+2,0,IF(T23&lt;=Калькулятор!$B$5,0,0)))</f>
        <v>0</v>
      </c>
      <c r="J23" s="33">
        <f>IF(T23&gt;(Калькулятор!$B$5+2),"",IF(T23=Калькулятор!$B$5+2,SUM($J$7:J22),IF(T23&lt;=Калькулятор!$B$5,0,0)))</f>
        <v>0</v>
      </c>
      <c r="K23" s="36">
        <f>IF(T23&gt;(Калькулятор!$B$5+2),"",IF(T23=Калькулятор!$B$5+2,0,IF(T23&lt;=Калькулятор!$B$5,0,0)))</f>
        <v>0</v>
      </c>
      <c r="L23" s="34">
        <f>IF(T23&gt;(Калькулятор!$B$5+2),"",IF(T23=Калькулятор!$B$5+2,0,IF(T23&lt;=Калькулятор!$B$5,0,0)))</f>
        <v>0</v>
      </c>
      <c r="M23" s="34">
        <f>IF(T23&gt;(Калькулятор!$B$5+2),"",IF(T23=Калькулятор!$B$5+2,0,IF(T23&lt;=Калькулятор!$B$5,0,0)))</f>
        <v>0</v>
      </c>
      <c r="N23" s="34">
        <f>IF(T23&gt;(Калькулятор!$B$5+2),"",IF(T23=Калькулятор!$B$5+2,0,IF(T23&lt;=Калькулятор!$B$5,0,0)))</f>
        <v>0</v>
      </c>
      <c r="O23" s="34">
        <f>IF(T23&gt;(Калькулятор!$B$5+2),"",IF(T23=Калькулятор!$B$5+2,0,IF(T23&lt;=Калькулятор!$B$5,0,0)))</f>
        <v>0</v>
      </c>
      <c r="P23" s="34">
        <f>IF(T23&gt;(Калькулятор!$B$5+2),"",IF(T23=Калькулятор!$B$5+2,0,IF(T23&lt;=Калькулятор!$B$5,0,0)))</f>
        <v>0</v>
      </c>
      <c r="Q23" s="34">
        <f>IF(T23&gt;(Калькулятор!$B$5+2),"",IF(T23=Калькулятор!$B$5+2,0,IF(T23&lt;=Калькулятор!$B$5,0,0)))</f>
        <v>0</v>
      </c>
      <c r="R23" s="37" t="str">
        <f>IF(T23&gt;(Калькулятор!$B$5+2),"",IF(T23=Калькулятор!$B$5+2,XIRR($D$7:D22,$B$7:B22,50),"Х"))</f>
        <v>Х</v>
      </c>
      <c r="S23" s="38" t="str">
        <f>IF(T23&gt;(Калькулятор!$B$5+2),"",IF(T23=Калькулятор!$B$5+2,F23+E23+J23,"Х"))</f>
        <v>Х</v>
      </c>
      <c r="T23" s="28">
        <v>17</v>
      </c>
      <c r="U23" s="29">
        <f ca="1">Калькулятор!E20</f>
        <v>-1000</v>
      </c>
    </row>
    <row r="24" spans="1:21" ht="15.6" x14ac:dyDescent="0.3">
      <c r="A24" s="30">
        <f ca="1">IF(T24&gt;(Калькулятор!$B$5+2),"",IF(T24=Калькулятор!$B$5+2,"Усього",Калькулятор!C21))</f>
        <v>17</v>
      </c>
      <c r="B24" s="31">
        <f ca="1">IF(T24&gt;(Калькулятор!$B$5+2),"",IF(T24=Калькулятор!$B$5+2,"Х",Калькулятор!D21))</f>
        <v>45699</v>
      </c>
      <c r="C24" s="32">
        <f ca="1">IF(T24&gt;(Калькулятор!$B$5+2),"",IF(T24=Калькулятор!$B$5+2,SUM($C$8:C23),IFERROR(B24-B23,"")))</f>
        <v>5</v>
      </c>
      <c r="D24" s="33">
        <f ca="1">IF(T24&gt;(Калькулятор!$B$5+2),"",IF(T24=Калькулятор!$B$5+2,SUM(D23),Калькулятор!I21))</f>
        <v>50</v>
      </c>
      <c r="E24" s="33">
        <f ca="1">IF(T24&gt;(Калькулятор!$B$5+2),"",IF(T24=Калькулятор!$B$5+2,SUM(E23),Калькулятор!G21))</f>
        <v>0</v>
      </c>
      <c r="F24" s="33">
        <f ca="1">IF(T24&gt;(Калькулятор!$B$5+2),"",IF(T24=Калькулятор!$B$5+2,SUM($F$7:F23),Калькулятор!H21))</f>
        <v>50</v>
      </c>
      <c r="G24" s="34">
        <f>IF(T24&gt;(Калькулятор!$B$5+2),"",IF(T24=Калькулятор!$B$5+2,0,IF(T24&lt;=Калькулятор!$B$5,0,0)))</f>
        <v>0</v>
      </c>
      <c r="H24" s="34">
        <f>IF(T24&gt;(Калькулятор!$B$5+2),"",IF(T24=Калькулятор!$B$5+2,0,IF(T24&lt;=Калькулятор!$B$5,0,0)))</f>
        <v>0</v>
      </c>
      <c r="I24" s="35">
        <f>IF(T24&gt;(Калькулятор!$B$5+2),"",IF(T24=Калькулятор!$B$5+2,0,IF(T24&lt;=Калькулятор!$B$5,0,0)))</f>
        <v>0</v>
      </c>
      <c r="J24" s="33">
        <f>IF(T24&gt;(Калькулятор!$B$5+2),"",IF(T24=Калькулятор!$B$5+2,SUM($J$7:J23),IF(T24&lt;=Калькулятор!$B$5,0,0)))</f>
        <v>0</v>
      </c>
      <c r="K24" s="36">
        <f>IF(T24&gt;(Калькулятор!$B$5+2),"",IF(T24=Калькулятор!$B$5+2,0,IF(T24&lt;=Калькулятор!$B$5,0,0)))</f>
        <v>0</v>
      </c>
      <c r="L24" s="34">
        <f>IF(T24&gt;(Калькулятор!$B$5+2),"",IF(T24=Калькулятор!$B$5+2,0,IF(T24&lt;=Калькулятор!$B$5,0,0)))</f>
        <v>0</v>
      </c>
      <c r="M24" s="34">
        <f>IF(T24&gt;(Калькулятор!$B$5+2),"",IF(T24=Калькулятор!$B$5+2,0,IF(T24&lt;=Калькулятор!$B$5,0,0)))</f>
        <v>0</v>
      </c>
      <c r="N24" s="34">
        <f>IF(T24&gt;(Калькулятор!$B$5+2),"",IF(T24=Калькулятор!$B$5+2,0,IF(T24&lt;=Калькулятор!$B$5,0,0)))</f>
        <v>0</v>
      </c>
      <c r="O24" s="34">
        <f>IF(T24&gt;(Калькулятор!$B$5+2),"",IF(T24=Калькулятор!$B$5+2,0,IF(T24&lt;=Калькулятор!$B$5,0,0)))</f>
        <v>0</v>
      </c>
      <c r="P24" s="34">
        <f>IF(T24&gt;(Калькулятор!$B$5+2),"",IF(T24=Калькулятор!$B$5+2,0,IF(T24&lt;=Калькулятор!$B$5,0,0)))</f>
        <v>0</v>
      </c>
      <c r="Q24" s="34">
        <f>IF(T24&gt;(Калькулятор!$B$5+2),"",IF(T24=Калькулятор!$B$5+2,0,IF(T24&lt;=Калькулятор!$B$5,0,0)))</f>
        <v>0</v>
      </c>
      <c r="R24" s="37" t="str">
        <f>IF(T24&gt;(Калькулятор!$B$5+2),"",IF(T24=Калькулятор!$B$5+2,XIRR($D$7:D23,$B$7:B23,50),"Х"))</f>
        <v>Х</v>
      </c>
      <c r="S24" s="38" t="str">
        <f>IF(T24&gt;(Калькулятор!$B$5+2),"",IF(T24=Калькулятор!$B$5+2,F24+E24+J24,"Х"))</f>
        <v>Х</v>
      </c>
      <c r="T24" s="28">
        <v>18</v>
      </c>
      <c r="U24" s="29">
        <f ca="1">Калькулятор!E21</f>
        <v>-1000</v>
      </c>
    </row>
    <row r="25" spans="1:21" ht="15.6" x14ac:dyDescent="0.3">
      <c r="A25" s="30">
        <f ca="1">IF(T25&gt;(Калькулятор!$B$5+2),"",IF(T25=Калькулятор!$B$5+2,"Усього",Калькулятор!C22))</f>
        <v>18</v>
      </c>
      <c r="B25" s="31">
        <f ca="1">IF(T25&gt;(Калькулятор!$B$5+2),"",IF(T25=Калькулятор!$B$5+2,"Х",Калькулятор!D22))</f>
        <v>45704</v>
      </c>
      <c r="C25" s="32">
        <f ca="1">IF(T25&gt;(Калькулятор!$B$5+2),"",IF(T25=Калькулятор!$B$5+2,SUM($C$8:C24),IFERROR(B25-B24,"")))</f>
        <v>5</v>
      </c>
      <c r="D25" s="33">
        <f ca="1">IF(T25&gt;(Калькулятор!$B$5+2),"",IF(T25=Калькулятор!$B$5+2,SUM(D24),Калькулятор!I22))</f>
        <v>50</v>
      </c>
      <c r="E25" s="33">
        <f ca="1">IF(T25&gt;(Калькулятор!$B$5+2),"",IF(T25=Калькулятор!$B$5+2,SUM(E24),Калькулятор!G22))</f>
        <v>0</v>
      </c>
      <c r="F25" s="33">
        <f ca="1">IF(T25&gt;(Калькулятор!$B$5+2),"",IF(T25=Калькулятор!$B$5+2,SUM($F$7:F24),Калькулятор!H22))</f>
        <v>50</v>
      </c>
      <c r="G25" s="34">
        <f>IF(T25&gt;(Калькулятор!$B$5+2),"",IF(T25=Калькулятор!$B$5+2,0,IF(T25&lt;=Калькулятор!$B$5,0,0)))</f>
        <v>0</v>
      </c>
      <c r="H25" s="34">
        <f>IF(T25&gt;(Калькулятор!$B$5+2),"",IF(T25=Калькулятор!$B$5+2,0,IF(T25&lt;=Калькулятор!$B$5,0,0)))</f>
        <v>0</v>
      </c>
      <c r="I25" s="35">
        <f>IF(T25&gt;(Калькулятор!$B$5+2),"",IF(T25=Калькулятор!$B$5+2,0,IF(T25&lt;=Калькулятор!$B$5,0,0)))</f>
        <v>0</v>
      </c>
      <c r="J25" s="33">
        <f>IF(T25&gt;(Калькулятор!$B$5+2),"",IF(T25=Калькулятор!$B$5+2,SUM($J$7:J24),IF(T25&lt;=Калькулятор!$B$5,0,0)))</f>
        <v>0</v>
      </c>
      <c r="K25" s="36">
        <f>IF(T25&gt;(Калькулятор!$B$5+2),"",IF(T25=Калькулятор!$B$5+2,0,IF(T25&lt;=Калькулятор!$B$5,0,0)))</f>
        <v>0</v>
      </c>
      <c r="L25" s="34">
        <f>IF(T25&gt;(Калькулятор!$B$5+2),"",IF(T25=Калькулятор!$B$5+2,0,IF(T25&lt;=Калькулятор!$B$5,0,0)))</f>
        <v>0</v>
      </c>
      <c r="M25" s="34">
        <f>IF(T25&gt;(Калькулятор!$B$5+2),"",IF(T25=Калькулятор!$B$5+2,0,IF(T25&lt;=Калькулятор!$B$5,0,0)))</f>
        <v>0</v>
      </c>
      <c r="N25" s="34">
        <f>IF(T25&gt;(Калькулятор!$B$5+2),"",IF(T25=Калькулятор!$B$5+2,0,IF(T25&lt;=Калькулятор!$B$5,0,0)))</f>
        <v>0</v>
      </c>
      <c r="O25" s="34">
        <f>IF(T25&gt;(Калькулятор!$B$5+2),"",IF(T25=Калькулятор!$B$5+2,0,IF(T25&lt;=Калькулятор!$B$5,0,0)))</f>
        <v>0</v>
      </c>
      <c r="P25" s="34">
        <f>IF(T25&gt;(Калькулятор!$B$5+2),"",IF(T25=Калькулятор!$B$5+2,0,IF(T25&lt;=Калькулятор!$B$5,0,0)))</f>
        <v>0</v>
      </c>
      <c r="Q25" s="34">
        <f>IF(T25&gt;(Калькулятор!$B$5+2),"",IF(T25=Калькулятор!$B$5+2,0,IF(T25&lt;=Калькулятор!$B$5,0,0)))</f>
        <v>0</v>
      </c>
      <c r="R25" s="37" t="str">
        <f>IF(T25&gt;(Калькулятор!$B$5+2),"",IF(T25=Калькулятор!$B$5+2,XIRR($D$7:D24,$B$7:B24,50),"Х"))</f>
        <v>Х</v>
      </c>
      <c r="S25" s="38" t="str">
        <f>IF(T25&gt;(Калькулятор!$B$5+2),"",IF(T25=Калькулятор!$B$5+2,F25+E25+J25,"Х"))</f>
        <v>Х</v>
      </c>
      <c r="T25" s="28">
        <v>19</v>
      </c>
      <c r="U25" s="29">
        <f ca="1">Калькулятор!E22</f>
        <v>-1000</v>
      </c>
    </row>
    <row r="26" spans="1:21" ht="15.6" x14ac:dyDescent="0.3">
      <c r="A26" s="30">
        <f ca="1">IF(T26&gt;(Калькулятор!$B$5+2),"",IF(T26=Калькулятор!$B$5+2,"Усього",Калькулятор!C23))</f>
        <v>19</v>
      </c>
      <c r="B26" s="31">
        <f ca="1">IF(T26&gt;(Калькулятор!$B$5+2),"",IF(T26=Калькулятор!$B$5+2,"Х",Калькулятор!D23))</f>
        <v>45709</v>
      </c>
      <c r="C26" s="32">
        <f ca="1">IF(T26&gt;(Калькулятор!$B$5+2),"",IF(T26=Калькулятор!$B$5+2,SUM($C$8:C25),IFERROR(B26-B25,"")))</f>
        <v>5</v>
      </c>
      <c r="D26" s="33">
        <f ca="1">IF(T26&gt;(Калькулятор!$B$5+2),"",IF(T26=Калькулятор!$B$5+2,SUM(D25),Калькулятор!I23))</f>
        <v>50</v>
      </c>
      <c r="E26" s="33">
        <f ca="1">IF(T26&gt;(Калькулятор!$B$5+2),"",IF(T26=Калькулятор!$B$5+2,SUM(E25),Калькулятор!G23))</f>
        <v>0</v>
      </c>
      <c r="F26" s="33">
        <f ca="1">IF(T26&gt;(Калькулятор!$B$5+2),"",IF(T26=Калькулятор!$B$5+2,SUM($F$7:F25),Калькулятор!H23))</f>
        <v>50</v>
      </c>
      <c r="G26" s="34">
        <f>IF(T26&gt;(Калькулятор!$B$5+2),"",IF(T26=Калькулятор!$B$5+2,0,IF(T26&lt;=Калькулятор!$B$5,0,0)))</f>
        <v>0</v>
      </c>
      <c r="H26" s="34">
        <f>IF(T26&gt;(Калькулятор!$B$5+2),"",IF(T26=Калькулятор!$B$5+2,0,IF(T26&lt;=Калькулятор!$B$5,0,0)))</f>
        <v>0</v>
      </c>
      <c r="I26" s="35">
        <f>IF(T26&gt;(Калькулятор!$B$5+2),"",IF(T26=Калькулятор!$B$5+2,0,IF(T26&lt;=Калькулятор!$B$5,0,0)))</f>
        <v>0</v>
      </c>
      <c r="J26" s="33">
        <f>IF(T26&gt;(Калькулятор!$B$5+2),"",IF(T26=Калькулятор!$B$5+2,SUM($J$7:J25),IF(T26&lt;=Калькулятор!$B$5,0,0)))</f>
        <v>0</v>
      </c>
      <c r="K26" s="36">
        <f>IF(T26&gt;(Калькулятор!$B$5+2),"",IF(T26=Калькулятор!$B$5+2,0,IF(T26&lt;=Калькулятор!$B$5,0,0)))</f>
        <v>0</v>
      </c>
      <c r="L26" s="34">
        <f>IF(T26&gt;(Калькулятор!$B$5+2),"",IF(T26=Калькулятор!$B$5+2,0,IF(T26&lt;=Калькулятор!$B$5,0,0)))</f>
        <v>0</v>
      </c>
      <c r="M26" s="34">
        <f>IF(T26&gt;(Калькулятор!$B$5+2),"",IF(T26=Калькулятор!$B$5+2,0,IF(T26&lt;=Калькулятор!$B$5,0,0)))</f>
        <v>0</v>
      </c>
      <c r="N26" s="34">
        <f>IF(T26&gt;(Калькулятор!$B$5+2),"",IF(T26=Калькулятор!$B$5+2,0,IF(T26&lt;=Калькулятор!$B$5,0,0)))</f>
        <v>0</v>
      </c>
      <c r="O26" s="34">
        <f>IF(T26&gt;(Калькулятор!$B$5+2),"",IF(T26=Калькулятор!$B$5+2,0,IF(T26&lt;=Калькулятор!$B$5,0,0)))</f>
        <v>0</v>
      </c>
      <c r="P26" s="34">
        <f>IF(T26&gt;(Калькулятор!$B$5+2),"",IF(T26=Калькулятор!$B$5+2,0,IF(T26&lt;=Калькулятор!$B$5,0,0)))</f>
        <v>0</v>
      </c>
      <c r="Q26" s="34">
        <f>IF(T26&gt;(Калькулятор!$B$5+2),"",IF(T26=Калькулятор!$B$5+2,0,IF(T26&lt;=Калькулятор!$B$5,0,0)))</f>
        <v>0</v>
      </c>
      <c r="R26" s="37" t="str">
        <f>IF(T26&gt;(Калькулятор!$B$5+2),"",IF(T26=Калькулятор!$B$5+2,XIRR($D$7:D25,$B$7:B25,50),"Х"))</f>
        <v>Х</v>
      </c>
      <c r="S26" s="38" t="str">
        <f>IF(T26&gt;(Калькулятор!$B$5+2),"",IF(T26=Калькулятор!$B$5+2,F26+E26+J26,"Х"))</f>
        <v>Х</v>
      </c>
      <c r="T26" s="28">
        <v>20</v>
      </c>
      <c r="U26" s="29">
        <f ca="1">Калькулятор!E23</f>
        <v>-1000</v>
      </c>
    </row>
    <row r="27" spans="1:21" ht="15.6" x14ac:dyDescent="0.3">
      <c r="A27" s="30">
        <f ca="1">IF(T27&gt;(Калькулятор!$B$5+2),"",IF(T27=Калькулятор!$B$5+2,"Усього",Калькулятор!C24))</f>
        <v>20</v>
      </c>
      <c r="B27" s="31">
        <f ca="1">IF(T27&gt;(Калькулятор!$B$5+2),"",IF(T27=Калькулятор!$B$5+2,"Х",Калькулятор!D24))</f>
        <v>45714</v>
      </c>
      <c r="C27" s="32">
        <f ca="1">IF(T27&gt;(Калькулятор!$B$5+2),"",IF(T27=Калькулятор!$B$5+2,SUM($C$8:C26),IFERROR(B27-B26,"")))</f>
        <v>5</v>
      </c>
      <c r="D27" s="33">
        <f ca="1">IF(T27&gt;(Калькулятор!$B$5+2),"",IF(T27=Калькулятор!$B$5+2,SUM(D26),Калькулятор!I24))</f>
        <v>50</v>
      </c>
      <c r="E27" s="33">
        <f ca="1">IF(T27&gt;(Калькулятор!$B$5+2),"",IF(T27=Калькулятор!$B$5+2,SUM(E26),Калькулятор!G24))</f>
        <v>0</v>
      </c>
      <c r="F27" s="33">
        <f ca="1">IF(T27&gt;(Калькулятор!$B$5+2),"",IF(T27=Калькулятор!$B$5+2,SUM($F$7:F26),Калькулятор!H24))</f>
        <v>50</v>
      </c>
      <c r="G27" s="34">
        <f>IF(T27&gt;(Калькулятор!$B$5+2),"",IF(T27=Калькулятор!$B$5+2,0,IF(T27&lt;=Калькулятор!$B$5,0,0)))</f>
        <v>0</v>
      </c>
      <c r="H27" s="34">
        <f>IF(T27&gt;(Калькулятор!$B$5+2),"",IF(T27=Калькулятор!$B$5+2,0,IF(T27&lt;=Калькулятор!$B$5,0,0)))</f>
        <v>0</v>
      </c>
      <c r="I27" s="35">
        <f>IF(T27&gt;(Калькулятор!$B$5+2),"",IF(T27=Калькулятор!$B$5+2,0,IF(T27&lt;=Калькулятор!$B$5,0,0)))</f>
        <v>0</v>
      </c>
      <c r="J27" s="33">
        <f>IF(T27&gt;(Калькулятор!$B$5+2),"",IF(T27=Калькулятор!$B$5+2,SUM($J$7:J26),IF(T27&lt;=Калькулятор!$B$5,0,0)))</f>
        <v>0</v>
      </c>
      <c r="K27" s="36">
        <f>IF(T27&gt;(Калькулятор!$B$5+2),"",IF(T27=Калькулятор!$B$5+2,0,IF(T27&lt;=Калькулятор!$B$5,0,0)))</f>
        <v>0</v>
      </c>
      <c r="L27" s="34">
        <f>IF(T27&gt;(Калькулятор!$B$5+2),"",IF(T27=Калькулятор!$B$5+2,0,IF(T27&lt;=Калькулятор!$B$5,0,0)))</f>
        <v>0</v>
      </c>
      <c r="M27" s="34">
        <f>IF(T27&gt;(Калькулятор!$B$5+2),"",IF(T27=Калькулятор!$B$5+2,0,IF(T27&lt;=Калькулятор!$B$5,0,0)))</f>
        <v>0</v>
      </c>
      <c r="N27" s="34">
        <f>IF(T27&gt;(Калькулятор!$B$5+2),"",IF(T27=Калькулятор!$B$5+2,0,IF(T27&lt;=Калькулятор!$B$5,0,0)))</f>
        <v>0</v>
      </c>
      <c r="O27" s="34">
        <f>IF(T27&gt;(Калькулятор!$B$5+2),"",IF(T27=Калькулятор!$B$5+2,0,IF(T27&lt;=Калькулятор!$B$5,0,0)))</f>
        <v>0</v>
      </c>
      <c r="P27" s="34">
        <f>IF(T27&gt;(Калькулятор!$B$5+2),"",IF(T27=Калькулятор!$B$5+2,0,IF(T27&lt;=Калькулятор!$B$5,0,0)))</f>
        <v>0</v>
      </c>
      <c r="Q27" s="34">
        <f>IF(T27&gt;(Калькулятор!$B$5+2),"",IF(T27=Калькулятор!$B$5+2,0,IF(T27&lt;=Калькулятор!$B$5,0,0)))</f>
        <v>0</v>
      </c>
      <c r="R27" s="37" t="str">
        <f>IF(T27&gt;(Калькулятор!$B$5+2),"",IF(T27=Калькулятор!$B$5+2,XIRR($D$7:D26,$B$7:B26,50),"Х"))</f>
        <v>Х</v>
      </c>
      <c r="S27" s="38" t="str">
        <f>IF(T27&gt;(Калькулятор!$B$5+2),"",IF(T27=Калькулятор!$B$5+2,F27+E27+J27,"Х"))</f>
        <v>Х</v>
      </c>
      <c r="T27" s="28">
        <v>21</v>
      </c>
      <c r="U27" s="29">
        <f ca="1">Калькулятор!E24</f>
        <v>-1000</v>
      </c>
    </row>
    <row r="28" spans="1:21" ht="15.6" x14ac:dyDescent="0.3">
      <c r="A28" s="30">
        <f ca="1">IF(T28&gt;(Калькулятор!$B$5+2),"",IF(T28=Калькулятор!$B$5+2,"Усього",Калькулятор!C25))</f>
        <v>21</v>
      </c>
      <c r="B28" s="31">
        <f ca="1">IF(T28&gt;(Калькулятор!$B$5+2),"",IF(T28=Калькулятор!$B$5+2,"Х",Калькулятор!D25))</f>
        <v>45719</v>
      </c>
      <c r="C28" s="32">
        <f ca="1">IF(T28&gt;(Калькулятор!$B$5+2),"",IF(T28=Калькулятор!$B$5+2,SUM($C$8:C27),IFERROR(B28-B27,"")))</f>
        <v>5</v>
      </c>
      <c r="D28" s="33">
        <f ca="1">IF(T28&gt;(Калькулятор!$B$5+2),"",IF(T28=Калькулятор!$B$5+2,SUM(D27),Калькулятор!I25))</f>
        <v>50</v>
      </c>
      <c r="E28" s="33">
        <f ca="1">IF(T28&gt;(Калькулятор!$B$5+2),"",IF(T28=Калькулятор!$B$5+2,SUM(E27),Калькулятор!G25))</f>
        <v>0</v>
      </c>
      <c r="F28" s="33">
        <f ca="1">IF(T28&gt;(Калькулятор!$B$5+2),"",IF(T28=Калькулятор!$B$5+2,SUM($F$7:F27),Калькулятор!H25))</f>
        <v>50</v>
      </c>
      <c r="G28" s="34">
        <f>IF(T28&gt;(Калькулятор!$B$5+2),"",IF(T28=Калькулятор!$B$5+2,0,IF(T28&lt;=Калькулятор!$B$5,0,0)))</f>
        <v>0</v>
      </c>
      <c r="H28" s="34">
        <f>IF(T28&gt;(Калькулятор!$B$5+2),"",IF(T28=Калькулятор!$B$5+2,0,IF(T28&lt;=Калькулятор!$B$5,0,0)))</f>
        <v>0</v>
      </c>
      <c r="I28" s="35">
        <f>IF(T28&gt;(Калькулятор!$B$5+2),"",IF(T28=Калькулятор!$B$5+2,0,IF(T28&lt;=Калькулятор!$B$5,0,0)))</f>
        <v>0</v>
      </c>
      <c r="J28" s="33">
        <f>IF(T28&gt;(Калькулятор!$B$5+2),"",IF(T28=Калькулятор!$B$5+2,SUM($J$7:J27),IF(T28&lt;=Калькулятор!$B$5,0,0)))</f>
        <v>0</v>
      </c>
      <c r="K28" s="36">
        <f>IF(T28&gt;(Калькулятор!$B$5+2),"",IF(T28=Калькулятор!$B$5+2,0,IF(T28&lt;=Калькулятор!$B$5,0,0)))</f>
        <v>0</v>
      </c>
      <c r="L28" s="34">
        <f>IF(T28&gt;(Калькулятор!$B$5+2),"",IF(T28=Калькулятор!$B$5+2,0,IF(T28&lt;=Калькулятор!$B$5,0,0)))</f>
        <v>0</v>
      </c>
      <c r="M28" s="34">
        <f>IF(T28&gt;(Калькулятор!$B$5+2),"",IF(T28=Калькулятор!$B$5+2,0,IF(T28&lt;=Калькулятор!$B$5,0,0)))</f>
        <v>0</v>
      </c>
      <c r="N28" s="34">
        <f>IF(T28&gt;(Калькулятор!$B$5+2),"",IF(T28=Калькулятор!$B$5+2,0,IF(T28&lt;=Калькулятор!$B$5,0,0)))</f>
        <v>0</v>
      </c>
      <c r="O28" s="34">
        <f>IF(T28&gt;(Калькулятор!$B$5+2),"",IF(T28=Калькулятор!$B$5+2,0,IF(T28&lt;=Калькулятор!$B$5,0,0)))</f>
        <v>0</v>
      </c>
      <c r="P28" s="34">
        <f>IF(T28&gt;(Калькулятор!$B$5+2),"",IF(T28=Калькулятор!$B$5+2,0,IF(T28&lt;=Калькулятор!$B$5,0,0)))</f>
        <v>0</v>
      </c>
      <c r="Q28" s="34">
        <f>IF(T28&gt;(Калькулятор!$B$5+2),"",IF(T28=Калькулятор!$B$5+2,0,IF(T28&lt;=Калькулятор!$B$5,0,0)))</f>
        <v>0</v>
      </c>
      <c r="R28" s="37" t="str">
        <f>IF(T28&gt;(Калькулятор!$B$5+2),"",IF(T28=Калькулятор!$B$5+2,XIRR($D$7:D27,$B$7:B27,50),"Х"))</f>
        <v>Х</v>
      </c>
      <c r="S28" s="38" t="str">
        <f>IF(T28&gt;(Калькулятор!$B$5+2),"",IF(T28=Калькулятор!$B$5+2,F28+E28+J28,"Х"))</f>
        <v>Х</v>
      </c>
      <c r="T28" s="28">
        <v>22</v>
      </c>
      <c r="U28" s="29">
        <f ca="1">Калькулятор!E25</f>
        <v>-1000</v>
      </c>
    </row>
    <row r="29" spans="1:21" ht="15.6" x14ac:dyDescent="0.3">
      <c r="A29" s="30">
        <f ca="1">IF(T29&gt;(Калькулятор!$B$5+2),"",IF(T29=Калькулятор!$B$5+2,"Усього",Калькулятор!C26))</f>
        <v>22</v>
      </c>
      <c r="B29" s="31">
        <f ca="1">IF(T29&gt;(Калькулятор!$B$5+2),"",IF(T29=Калькулятор!$B$5+2,"Х",Калькулятор!D26))</f>
        <v>45724</v>
      </c>
      <c r="C29" s="32">
        <f ca="1">IF(T29&gt;(Калькулятор!$B$5+2),"",IF(T29=Калькулятор!$B$5+2,SUM($C$8:C28),IFERROR(B29-B28,"")))</f>
        <v>5</v>
      </c>
      <c r="D29" s="33">
        <f ca="1">IF(T29&gt;(Калькулятор!$B$5+2),"",IF(T29=Калькулятор!$B$5+2,SUM(D28),Калькулятор!I26))</f>
        <v>50</v>
      </c>
      <c r="E29" s="33">
        <f ca="1">IF(T29&gt;(Калькулятор!$B$5+2),"",IF(T29=Калькулятор!$B$5+2,SUM(E28),Калькулятор!G26))</f>
        <v>0</v>
      </c>
      <c r="F29" s="33">
        <f ca="1">IF(T29&gt;(Калькулятор!$B$5+2),"",IF(T29=Калькулятор!$B$5+2,SUM($F$7:F28),Калькулятор!H26))</f>
        <v>50</v>
      </c>
      <c r="G29" s="34">
        <f>IF(T29&gt;(Калькулятор!$B$5+2),"",IF(T29=Калькулятор!$B$5+2,0,IF(T29&lt;=Калькулятор!$B$5,0,0)))</f>
        <v>0</v>
      </c>
      <c r="H29" s="34">
        <f>IF(T29&gt;(Калькулятор!$B$5+2),"",IF(T29=Калькулятор!$B$5+2,0,IF(T29&lt;=Калькулятор!$B$5,0,0)))</f>
        <v>0</v>
      </c>
      <c r="I29" s="35">
        <f>IF(T29&gt;(Калькулятор!$B$5+2),"",IF(T29=Калькулятор!$B$5+2,0,IF(T29&lt;=Калькулятор!$B$5,0,0)))</f>
        <v>0</v>
      </c>
      <c r="J29" s="33">
        <f>IF(T29&gt;(Калькулятор!$B$5+2),"",IF(T29=Калькулятор!$B$5+2,SUM($J$7:J28),IF(T29&lt;=Калькулятор!$B$5,0,0)))</f>
        <v>0</v>
      </c>
      <c r="K29" s="36">
        <f>IF(T29&gt;(Калькулятор!$B$5+2),"",IF(T29=Калькулятор!$B$5+2,0,IF(T29&lt;=Калькулятор!$B$5,0,0)))</f>
        <v>0</v>
      </c>
      <c r="L29" s="34">
        <f>IF(T29&gt;(Калькулятор!$B$5+2),"",IF(T29=Калькулятор!$B$5+2,0,IF(T29&lt;=Калькулятор!$B$5,0,0)))</f>
        <v>0</v>
      </c>
      <c r="M29" s="34">
        <f>IF(T29&gt;(Калькулятор!$B$5+2),"",IF(T29=Калькулятор!$B$5+2,0,IF(T29&lt;=Калькулятор!$B$5,0,0)))</f>
        <v>0</v>
      </c>
      <c r="N29" s="34">
        <f>IF(T29&gt;(Калькулятор!$B$5+2),"",IF(T29=Калькулятор!$B$5+2,0,IF(T29&lt;=Калькулятор!$B$5,0,0)))</f>
        <v>0</v>
      </c>
      <c r="O29" s="34">
        <f>IF(T29&gt;(Калькулятор!$B$5+2),"",IF(T29=Калькулятор!$B$5+2,0,IF(T29&lt;=Калькулятор!$B$5,0,0)))</f>
        <v>0</v>
      </c>
      <c r="P29" s="34">
        <f>IF(T29&gt;(Калькулятор!$B$5+2),"",IF(T29=Калькулятор!$B$5+2,0,IF(T29&lt;=Калькулятор!$B$5,0,0)))</f>
        <v>0</v>
      </c>
      <c r="Q29" s="34">
        <f>IF(T29&gt;(Калькулятор!$B$5+2),"",IF(T29=Калькулятор!$B$5+2,0,IF(T29&lt;=Калькулятор!$B$5,0,0)))</f>
        <v>0</v>
      </c>
      <c r="R29" s="37" t="str">
        <f>IF(T29&gt;(Калькулятор!$B$5+2),"",IF(T29=Калькулятор!$B$5+2,XIRR($D$7:D28,$B$7:B28,50),"Х"))</f>
        <v>Х</v>
      </c>
      <c r="S29" s="38" t="str">
        <f>IF(T29&gt;(Калькулятор!$B$5+2),"",IF(T29=Калькулятор!$B$5+2,F29+E29+J29,"Х"))</f>
        <v>Х</v>
      </c>
      <c r="T29" s="28">
        <v>23</v>
      </c>
      <c r="U29" s="29">
        <f ca="1">Калькулятор!E26</f>
        <v>-1000</v>
      </c>
    </row>
    <row r="30" spans="1:21" ht="15.6" x14ac:dyDescent="0.3">
      <c r="A30" s="30">
        <f ca="1">IF(T30&gt;(Калькулятор!$B$5+2),"",IF(T30=Калькулятор!$B$5+2,"Усього",Калькулятор!C27))</f>
        <v>23</v>
      </c>
      <c r="B30" s="31">
        <f ca="1">IF(T30&gt;(Калькулятор!$B$5+2),"",IF(T30=Калькулятор!$B$5+2,"Х",Калькулятор!D27))</f>
        <v>45729</v>
      </c>
      <c r="C30" s="32">
        <f ca="1">IF(T30&gt;(Калькулятор!$B$5+2),"",IF(T30=Калькулятор!$B$5+2,SUM($C$8:C29),IFERROR(B30-B29,"")))</f>
        <v>5</v>
      </c>
      <c r="D30" s="33">
        <f ca="1">IF(T30&gt;(Калькулятор!$B$5+2),"",IF(T30=Калькулятор!$B$5+2,SUM(D29),Калькулятор!I27))</f>
        <v>50</v>
      </c>
      <c r="E30" s="33">
        <f ca="1">IF(T30&gt;(Калькулятор!$B$5+2),"",IF(T30=Калькулятор!$B$5+2,SUM(E29),Калькулятор!G27))</f>
        <v>0</v>
      </c>
      <c r="F30" s="33">
        <f ca="1">IF(T30&gt;(Калькулятор!$B$5+2),"",IF(T30=Калькулятор!$B$5+2,SUM($F$7:F29),Калькулятор!H27))</f>
        <v>50</v>
      </c>
      <c r="G30" s="34">
        <f>IF(T30&gt;(Калькулятор!$B$5+2),"",IF(T30=Калькулятор!$B$5+2,0,IF(T30&lt;=Калькулятор!$B$5,0,0)))</f>
        <v>0</v>
      </c>
      <c r="H30" s="34">
        <f>IF(T30&gt;(Калькулятор!$B$5+2),"",IF(T30=Калькулятор!$B$5+2,0,IF(T30&lt;=Калькулятор!$B$5,0,0)))</f>
        <v>0</v>
      </c>
      <c r="I30" s="35">
        <f>IF(T30&gt;(Калькулятор!$B$5+2),"",IF(T30=Калькулятор!$B$5+2,0,IF(T30&lt;=Калькулятор!$B$5,0,0)))</f>
        <v>0</v>
      </c>
      <c r="J30" s="33">
        <f>IF(T30&gt;(Калькулятор!$B$5+2),"",IF(T30=Калькулятор!$B$5+2,SUM($J$7:J29),IF(T30&lt;=Калькулятор!$B$5,0,0)))</f>
        <v>0</v>
      </c>
      <c r="K30" s="36">
        <f>IF(T30&gt;(Калькулятор!$B$5+2),"",IF(T30=Калькулятор!$B$5+2,0,IF(T30&lt;=Калькулятор!$B$5,0,0)))</f>
        <v>0</v>
      </c>
      <c r="L30" s="34">
        <f>IF(T30&gt;(Калькулятор!$B$5+2),"",IF(T30=Калькулятор!$B$5+2,0,IF(T30&lt;=Калькулятор!$B$5,0,0)))</f>
        <v>0</v>
      </c>
      <c r="M30" s="34">
        <f>IF(T30&gt;(Калькулятор!$B$5+2),"",IF(T30=Калькулятор!$B$5+2,0,IF(T30&lt;=Калькулятор!$B$5,0,0)))</f>
        <v>0</v>
      </c>
      <c r="N30" s="34">
        <f>IF(T30&gt;(Калькулятор!$B$5+2),"",IF(T30=Калькулятор!$B$5+2,0,IF(T30&lt;=Калькулятор!$B$5,0,0)))</f>
        <v>0</v>
      </c>
      <c r="O30" s="34">
        <f>IF(T30&gt;(Калькулятор!$B$5+2),"",IF(T30=Калькулятор!$B$5+2,0,IF(T30&lt;=Калькулятор!$B$5,0,0)))</f>
        <v>0</v>
      </c>
      <c r="P30" s="34">
        <f>IF(T30&gt;(Калькулятор!$B$5+2),"",IF(T30=Калькулятор!$B$5+2,0,IF(T30&lt;=Калькулятор!$B$5,0,0)))</f>
        <v>0</v>
      </c>
      <c r="Q30" s="34">
        <f>IF(T30&gt;(Калькулятор!$B$5+2),"",IF(T30=Калькулятор!$B$5+2,0,IF(T30&lt;=Калькулятор!$B$5,0,0)))</f>
        <v>0</v>
      </c>
      <c r="R30" s="37" t="str">
        <f>IF(T30&gt;(Калькулятор!$B$5+2),"",IF(T30=Калькулятор!$B$5+2,XIRR($D$7:D29,$B$7:B29,50),"Х"))</f>
        <v>Х</v>
      </c>
      <c r="S30" s="38" t="str">
        <f>IF(T30&gt;(Калькулятор!$B$5+2),"",IF(T30=Калькулятор!$B$5+2,F30+E30+J30,"Х"))</f>
        <v>Х</v>
      </c>
      <c r="T30" s="28">
        <v>24</v>
      </c>
      <c r="U30" s="29">
        <f ca="1">Калькулятор!E27</f>
        <v>-1000</v>
      </c>
    </row>
    <row r="31" spans="1:21" ht="15.6" x14ac:dyDescent="0.3">
      <c r="A31" s="30">
        <f ca="1">IF(T31&gt;(Калькулятор!$B$5+2),"",IF(T31=Калькулятор!$B$5+2,"Усього",Калькулятор!C28))</f>
        <v>24</v>
      </c>
      <c r="B31" s="31">
        <f ca="1">IF(T31&gt;(Калькулятор!$B$5+2),"",IF(T31=Калькулятор!$B$5+2,"Х",Калькулятор!D28))</f>
        <v>45734</v>
      </c>
      <c r="C31" s="32">
        <f ca="1">IF(T31&gt;(Калькулятор!$B$5+2),"",IF(T31=Калькулятор!$B$5+2,SUM($C$8:C30),IFERROR(B31-B30,"")))</f>
        <v>5</v>
      </c>
      <c r="D31" s="33">
        <f ca="1">IF(T31&gt;(Калькулятор!$B$5+2),"",IF(T31=Калькулятор!$B$5+2,SUM(D30),Калькулятор!I28))</f>
        <v>50</v>
      </c>
      <c r="E31" s="33">
        <f ca="1">IF(T31&gt;(Калькулятор!$B$5+2),"",IF(T31=Калькулятор!$B$5+2,SUM(E30),Калькулятор!G28))</f>
        <v>0</v>
      </c>
      <c r="F31" s="33">
        <f ca="1">IF(T31&gt;(Калькулятор!$B$5+2),"",IF(T31=Калькулятор!$B$5+2,SUM($F$7:F30),Калькулятор!H28))</f>
        <v>50</v>
      </c>
      <c r="G31" s="34">
        <f>IF(T31&gt;(Калькулятор!$B$5+2),"",IF(T31=Калькулятор!$B$5+2,0,IF(T31&lt;=Калькулятор!$B$5,0,0)))</f>
        <v>0</v>
      </c>
      <c r="H31" s="34">
        <f>IF(T31&gt;(Калькулятор!$B$5+2),"",IF(T31=Калькулятор!$B$5+2,0,IF(T31&lt;=Калькулятор!$B$5,0,0)))</f>
        <v>0</v>
      </c>
      <c r="I31" s="35">
        <f>IF(T31&gt;(Калькулятор!$B$5+2),"",IF(T31=Калькулятор!$B$5+2,0,IF(T31&lt;=Калькулятор!$B$5,0,0)))</f>
        <v>0</v>
      </c>
      <c r="J31" s="33">
        <f>IF(T31&gt;(Калькулятор!$B$5+2),"",IF(T31=Калькулятор!$B$5+2,SUM($J$7:J30),IF(T31&lt;=Калькулятор!$B$5,0,0)))</f>
        <v>0</v>
      </c>
      <c r="K31" s="36">
        <f>IF(T31&gt;(Калькулятор!$B$5+2),"",IF(T31=Калькулятор!$B$5+2,0,IF(T31&lt;=Калькулятор!$B$5,0,0)))</f>
        <v>0</v>
      </c>
      <c r="L31" s="34">
        <f>IF(T31&gt;(Калькулятор!$B$5+2),"",IF(T31=Калькулятор!$B$5+2,0,IF(T31&lt;=Калькулятор!$B$5,0,0)))</f>
        <v>0</v>
      </c>
      <c r="M31" s="34">
        <f>IF(T31&gt;(Калькулятор!$B$5+2),"",IF(T31=Калькулятор!$B$5+2,0,IF(T31&lt;=Калькулятор!$B$5,0,0)))</f>
        <v>0</v>
      </c>
      <c r="N31" s="34">
        <f>IF(T31&gt;(Калькулятор!$B$5+2),"",IF(T31=Калькулятор!$B$5+2,0,IF(T31&lt;=Калькулятор!$B$5,0,0)))</f>
        <v>0</v>
      </c>
      <c r="O31" s="34">
        <f>IF(T31&gt;(Калькулятор!$B$5+2),"",IF(T31=Калькулятор!$B$5+2,0,IF(T31&lt;=Калькулятор!$B$5,0,0)))</f>
        <v>0</v>
      </c>
      <c r="P31" s="34">
        <f>IF(T31&gt;(Калькулятор!$B$5+2),"",IF(T31=Калькулятор!$B$5+2,0,IF(T31&lt;=Калькулятор!$B$5,0,0)))</f>
        <v>0</v>
      </c>
      <c r="Q31" s="34">
        <f>IF(T31&gt;(Калькулятор!$B$5+2),"",IF(T31=Калькулятор!$B$5+2,0,IF(T31&lt;=Калькулятор!$B$5,0,0)))</f>
        <v>0</v>
      </c>
      <c r="R31" s="37" t="str">
        <f>IF(T31&gt;(Калькулятор!$B$5+2),"",IF(T31=Калькулятор!$B$5+2,XIRR($D$7:D30,$B$7:B30,50),"Х"))</f>
        <v>Х</v>
      </c>
      <c r="S31" s="38" t="str">
        <f>IF(T31&gt;(Калькулятор!$B$5+2),"",IF(T31=Калькулятор!$B$5+2,F31+E31+J31,"Х"))</f>
        <v>Х</v>
      </c>
      <c r="T31" s="28">
        <v>25</v>
      </c>
      <c r="U31" s="29">
        <f ca="1">Калькулятор!E28</f>
        <v>-1000</v>
      </c>
    </row>
    <row r="32" spans="1:21" ht="15.6" x14ac:dyDescent="0.3">
      <c r="A32" s="30">
        <f ca="1">IF(T32&gt;(Калькулятор!$B$5+2),"",IF(T32=Калькулятор!$B$5+2,"Усього",Калькулятор!C29))</f>
        <v>25</v>
      </c>
      <c r="B32" s="31">
        <f ca="1">IF(T32&gt;(Калькулятор!$B$5+2),"",IF(T32=Калькулятор!$B$5+2,"Х",Калькулятор!D29))</f>
        <v>45739</v>
      </c>
      <c r="C32" s="32">
        <f ca="1">IF(T32&gt;(Калькулятор!$B$5+2),"",IF(T32=Калькулятор!$B$5+2,SUM($C$8:C31),IFERROR(B32-B31,"")))</f>
        <v>5</v>
      </c>
      <c r="D32" s="33">
        <f ca="1">IF(T32&gt;(Калькулятор!$B$5+2),"",IF(T32=Калькулятор!$B$5+2,SUM(D31),Калькулятор!I29))</f>
        <v>50</v>
      </c>
      <c r="E32" s="33">
        <f ca="1">IF(T32&gt;(Калькулятор!$B$5+2),"",IF(T32=Калькулятор!$B$5+2,SUM(E31),Калькулятор!G29))</f>
        <v>0</v>
      </c>
      <c r="F32" s="33">
        <f ca="1">IF(T32&gt;(Калькулятор!$B$5+2),"",IF(T32=Калькулятор!$B$5+2,SUM($F$7:F31),Калькулятор!H29))</f>
        <v>50</v>
      </c>
      <c r="G32" s="34">
        <f>IF(T32&gt;(Калькулятор!$B$5+2),"",IF(T32=Калькулятор!$B$5+2,0,IF(T32&lt;=Калькулятор!$B$5,0,0)))</f>
        <v>0</v>
      </c>
      <c r="H32" s="34">
        <f>IF(T32&gt;(Калькулятор!$B$5+2),"",IF(T32=Калькулятор!$B$5+2,0,IF(T32&lt;=Калькулятор!$B$5,0,0)))</f>
        <v>0</v>
      </c>
      <c r="I32" s="35">
        <f>IF(T32&gt;(Калькулятор!$B$5+2),"",IF(T32=Калькулятор!$B$5+2,0,IF(T32&lt;=Калькулятор!$B$5,0,0)))</f>
        <v>0</v>
      </c>
      <c r="J32" s="33">
        <f>IF(T32&gt;(Калькулятор!$B$5+2),"",IF(T32=Калькулятор!$B$5+2,SUM($J$7:J31),IF(T32&lt;=Калькулятор!$B$5,0,0)))</f>
        <v>0</v>
      </c>
      <c r="K32" s="36">
        <f>IF(T32&gt;(Калькулятор!$B$5+2),"",IF(T32=Калькулятор!$B$5+2,0,IF(T32&lt;=Калькулятор!$B$5,0,0)))</f>
        <v>0</v>
      </c>
      <c r="L32" s="34">
        <f>IF(T32&gt;(Калькулятор!$B$5+2),"",IF(T32=Калькулятор!$B$5+2,0,IF(T32&lt;=Калькулятор!$B$5,0,0)))</f>
        <v>0</v>
      </c>
      <c r="M32" s="34">
        <f>IF(T32&gt;(Калькулятор!$B$5+2),"",IF(T32=Калькулятор!$B$5+2,0,IF(T32&lt;=Калькулятор!$B$5,0,0)))</f>
        <v>0</v>
      </c>
      <c r="N32" s="34">
        <f>IF(T32&gt;(Калькулятор!$B$5+2),"",IF(T32=Калькулятор!$B$5+2,0,IF(T32&lt;=Калькулятор!$B$5,0,0)))</f>
        <v>0</v>
      </c>
      <c r="O32" s="34">
        <f>IF(T32&gt;(Калькулятор!$B$5+2),"",IF(T32=Калькулятор!$B$5+2,0,IF(T32&lt;=Калькулятор!$B$5,0,0)))</f>
        <v>0</v>
      </c>
      <c r="P32" s="34">
        <f>IF(T32&gt;(Калькулятор!$B$5+2),"",IF(T32=Калькулятор!$B$5+2,0,IF(T32&lt;=Калькулятор!$B$5,0,0)))</f>
        <v>0</v>
      </c>
      <c r="Q32" s="34">
        <f>IF(T32&gt;(Калькулятор!$B$5+2),"",IF(T32=Калькулятор!$B$5+2,0,IF(T32&lt;=Калькулятор!$B$5,0,0)))</f>
        <v>0</v>
      </c>
      <c r="R32" s="37" t="str">
        <f>IF(T32&gt;(Калькулятор!$B$5+2),"",IF(T32=Калькулятор!$B$5+2,XIRR($D$7:D31,$B$7:B31,50),"Х"))</f>
        <v>Х</v>
      </c>
      <c r="S32" s="38" t="str">
        <f>IF(T32&gt;(Калькулятор!$B$5+2),"",IF(T32=Калькулятор!$B$5+2,F32+E32+J32,"Х"))</f>
        <v>Х</v>
      </c>
      <c r="T32" s="28">
        <v>26</v>
      </c>
      <c r="U32" s="29">
        <f ca="1">Калькулятор!E29</f>
        <v>-1000</v>
      </c>
    </row>
    <row r="33" spans="1:21" ht="15.6" x14ac:dyDescent="0.3">
      <c r="A33" s="30">
        <f ca="1">IF(T33&gt;(Калькулятор!$B$5+2),"",IF(T33=Калькулятор!$B$5+2,"Усього",Калькулятор!C30))</f>
        <v>26</v>
      </c>
      <c r="B33" s="31">
        <f ca="1">IF(T33&gt;(Калькулятор!$B$5+2),"",IF(T33=Калькулятор!$B$5+2,"Х",Калькулятор!D30))</f>
        <v>45744</v>
      </c>
      <c r="C33" s="32">
        <f ca="1">IF(T33&gt;(Калькулятор!$B$5+2),"",IF(T33=Калькулятор!$B$5+2,SUM($C$8:C32),IFERROR(B33-B32,"")))</f>
        <v>5</v>
      </c>
      <c r="D33" s="33">
        <f ca="1">IF(T33&gt;(Калькулятор!$B$5+2),"",IF(T33=Калькулятор!$B$5+2,SUM(D32),Калькулятор!I30))</f>
        <v>50</v>
      </c>
      <c r="E33" s="33">
        <f ca="1">IF(T33&gt;(Калькулятор!$B$5+2),"",IF(T33=Калькулятор!$B$5+2,SUM(E32),Калькулятор!G30))</f>
        <v>0</v>
      </c>
      <c r="F33" s="33">
        <f ca="1">IF(T33&gt;(Калькулятор!$B$5+2),"",IF(T33=Калькулятор!$B$5+2,SUM($F$7:F32),Калькулятор!H30))</f>
        <v>50</v>
      </c>
      <c r="G33" s="34">
        <f>IF(T33&gt;(Калькулятор!$B$5+2),"",IF(T33=Калькулятор!$B$5+2,0,IF(T33&lt;=Калькулятор!$B$5,0,0)))</f>
        <v>0</v>
      </c>
      <c r="H33" s="34">
        <f>IF(T33&gt;(Калькулятор!$B$5+2),"",IF(T33=Калькулятор!$B$5+2,0,IF(T33&lt;=Калькулятор!$B$5,0,0)))</f>
        <v>0</v>
      </c>
      <c r="I33" s="35">
        <f>IF(T33&gt;(Калькулятор!$B$5+2),"",IF(T33=Калькулятор!$B$5+2,0,IF(T33&lt;=Калькулятор!$B$5,0,0)))</f>
        <v>0</v>
      </c>
      <c r="J33" s="33">
        <f>IF(T33&gt;(Калькулятор!$B$5+2),"",IF(T33=Калькулятор!$B$5+2,SUM($J$7:J32),IF(T33&lt;=Калькулятор!$B$5,0,0)))</f>
        <v>0</v>
      </c>
      <c r="K33" s="36">
        <f>IF(T33&gt;(Калькулятор!$B$5+2),"",IF(T33=Калькулятор!$B$5+2,0,IF(T33&lt;=Калькулятор!$B$5,0,0)))</f>
        <v>0</v>
      </c>
      <c r="L33" s="34">
        <f>IF(T33&gt;(Калькулятор!$B$5+2),"",IF(T33=Калькулятор!$B$5+2,0,IF(T33&lt;=Калькулятор!$B$5,0,0)))</f>
        <v>0</v>
      </c>
      <c r="M33" s="34">
        <f>IF(T33&gt;(Калькулятор!$B$5+2),"",IF(T33=Калькулятор!$B$5+2,0,IF(T33&lt;=Калькулятор!$B$5,0,0)))</f>
        <v>0</v>
      </c>
      <c r="N33" s="34">
        <f>IF(T33&gt;(Калькулятор!$B$5+2),"",IF(T33=Калькулятор!$B$5+2,0,IF(T33&lt;=Калькулятор!$B$5,0,0)))</f>
        <v>0</v>
      </c>
      <c r="O33" s="34">
        <f>IF(T33&gt;(Калькулятор!$B$5+2),"",IF(T33=Калькулятор!$B$5+2,0,IF(T33&lt;=Калькулятор!$B$5,0,0)))</f>
        <v>0</v>
      </c>
      <c r="P33" s="34">
        <f>IF(T33&gt;(Калькулятор!$B$5+2),"",IF(T33=Калькулятор!$B$5+2,0,IF(T33&lt;=Калькулятор!$B$5,0,0)))</f>
        <v>0</v>
      </c>
      <c r="Q33" s="34">
        <f>IF(T33&gt;(Калькулятор!$B$5+2),"",IF(T33=Калькулятор!$B$5+2,0,IF(T33&lt;=Калькулятор!$B$5,0,0)))</f>
        <v>0</v>
      </c>
      <c r="R33" s="37" t="str">
        <f>IF(T33&gt;(Калькулятор!$B$5+2),"",IF(T33=Калькулятор!$B$5+2,XIRR($D$7:D32,$B$7:B32,50),"Х"))</f>
        <v>Х</v>
      </c>
      <c r="S33" s="38" t="str">
        <f>IF(T33&gt;(Калькулятор!$B$5+2),"",IF(T33=Калькулятор!$B$5+2,F33+E33+J33,"Х"))</f>
        <v>Х</v>
      </c>
      <c r="T33" s="28">
        <v>27</v>
      </c>
      <c r="U33" s="29">
        <f ca="1">Калькулятор!E30</f>
        <v>-1000</v>
      </c>
    </row>
    <row r="34" spans="1:21" ht="15.6" x14ac:dyDescent="0.3">
      <c r="A34" s="30">
        <f ca="1">IF(T34&gt;(Калькулятор!$B$5+2),"",IF(T34=Калькулятор!$B$5+2,"Усього",Калькулятор!C31))</f>
        <v>27</v>
      </c>
      <c r="B34" s="31">
        <f ca="1">IF(T34&gt;(Калькулятор!$B$5+2),"",IF(T34=Калькулятор!$B$5+2,"Х",Калькулятор!D31))</f>
        <v>45749</v>
      </c>
      <c r="C34" s="32">
        <f ca="1">IF(T34&gt;(Калькулятор!$B$5+2),"",IF(T34=Калькулятор!$B$5+2,SUM($C$8:C33),IFERROR(B34-B33,"")))</f>
        <v>5</v>
      </c>
      <c r="D34" s="33">
        <f ca="1">IF(T34&gt;(Калькулятор!$B$5+2),"",IF(T34=Калькулятор!$B$5+2,SUM(D33),Калькулятор!I31))</f>
        <v>50</v>
      </c>
      <c r="E34" s="33">
        <f ca="1">IF(T34&gt;(Калькулятор!$B$5+2),"",IF(T34=Калькулятор!$B$5+2,SUM(E33),Калькулятор!G31))</f>
        <v>0</v>
      </c>
      <c r="F34" s="33">
        <f ca="1">IF(T34&gt;(Калькулятор!$B$5+2),"",IF(T34=Калькулятор!$B$5+2,SUM($F$7:F33),Калькулятор!H31))</f>
        <v>50</v>
      </c>
      <c r="G34" s="34">
        <f>IF(T34&gt;(Калькулятор!$B$5+2),"",IF(T34=Калькулятор!$B$5+2,0,IF(T34&lt;=Калькулятор!$B$5,0,0)))</f>
        <v>0</v>
      </c>
      <c r="H34" s="34">
        <f>IF(T34&gt;(Калькулятор!$B$5+2),"",IF(T34=Калькулятор!$B$5+2,0,IF(T34&lt;=Калькулятор!$B$5,0,0)))</f>
        <v>0</v>
      </c>
      <c r="I34" s="35">
        <f>IF(T34&gt;(Калькулятор!$B$5+2),"",IF(T34=Калькулятор!$B$5+2,0,IF(T34&lt;=Калькулятор!$B$5,0,0)))</f>
        <v>0</v>
      </c>
      <c r="J34" s="33">
        <f>IF(T34&gt;(Калькулятор!$B$5+2),"",IF(T34=Калькулятор!$B$5+2,SUM($J$7:J33),IF(T34&lt;=Калькулятор!$B$5,0,0)))</f>
        <v>0</v>
      </c>
      <c r="K34" s="36">
        <f>IF(T34&gt;(Калькулятор!$B$5+2),"",IF(T34=Калькулятор!$B$5+2,0,IF(T34&lt;=Калькулятор!$B$5,0,0)))</f>
        <v>0</v>
      </c>
      <c r="L34" s="34">
        <f>IF(T34&gt;(Калькулятор!$B$5+2),"",IF(T34=Калькулятор!$B$5+2,0,IF(T34&lt;=Калькулятор!$B$5,0,0)))</f>
        <v>0</v>
      </c>
      <c r="M34" s="34">
        <f>IF(T34&gt;(Калькулятор!$B$5+2),"",IF(T34=Калькулятор!$B$5+2,0,IF(T34&lt;=Калькулятор!$B$5,0,0)))</f>
        <v>0</v>
      </c>
      <c r="N34" s="34">
        <f>IF(T34&gt;(Калькулятор!$B$5+2),"",IF(T34=Калькулятор!$B$5+2,0,IF(T34&lt;=Калькулятор!$B$5,0,0)))</f>
        <v>0</v>
      </c>
      <c r="O34" s="34">
        <f>IF(T34&gt;(Калькулятор!$B$5+2),"",IF(T34=Калькулятор!$B$5+2,0,IF(T34&lt;=Калькулятор!$B$5,0,0)))</f>
        <v>0</v>
      </c>
      <c r="P34" s="34">
        <f>IF(T34&gt;(Калькулятор!$B$5+2),"",IF(T34=Калькулятор!$B$5+2,0,IF(T34&lt;=Калькулятор!$B$5,0,0)))</f>
        <v>0</v>
      </c>
      <c r="Q34" s="34">
        <f>IF(T34&gt;(Калькулятор!$B$5+2),"",IF(T34=Калькулятор!$B$5+2,0,IF(T34&lt;=Калькулятор!$B$5,0,0)))</f>
        <v>0</v>
      </c>
      <c r="R34" s="37" t="str">
        <f>IF(T34&gt;(Калькулятор!$B$5+2),"",IF(T34=Калькулятор!$B$5+2,XIRR($D$7:D33,$B$7:B33,50),"Х"))</f>
        <v>Х</v>
      </c>
      <c r="S34" s="38" t="str">
        <f>IF(T34&gt;(Калькулятор!$B$5+2),"",IF(T34=Калькулятор!$B$5+2,F34+E34+J34,"Х"))</f>
        <v>Х</v>
      </c>
      <c r="T34" s="28">
        <v>28</v>
      </c>
      <c r="U34" s="29">
        <f ca="1">Калькулятор!E31</f>
        <v>-1000</v>
      </c>
    </row>
    <row r="35" spans="1:21" ht="15.6" x14ac:dyDescent="0.3">
      <c r="A35" s="30">
        <f ca="1">IF(T35&gt;(Калькулятор!$B$5+2),"",IF(T35=Калькулятор!$B$5+2,"Усього",Калькулятор!C32))</f>
        <v>28</v>
      </c>
      <c r="B35" s="31">
        <f ca="1">IF(T35&gt;(Калькулятор!$B$5+2),"",IF(T35=Калькулятор!$B$5+2,"Х",Калькулятор!D32))</f>
        <v>45754</v>
      </c>
      <c r="C35" s="32">
        <f ca="1">IF(T35&gt;(Калькулятор!$B$5+2),"",IF(T35=Калькулятор!$B$5+2,SUM($C$8:C34),IFERROR(B35-B34,"")))</f>
        <v>5</v>
      </c>
      <c r="D35" s="33">
        <f ca="1">IF(T35&gt;(Калькулятор!$B$5+2),"",IF(T35=Калькулятор!$B$5+2,SUM(D34),Калькулятор!I32))</f>
        <v>50</v>
      </c>
      <c r="E35" s="33">
        <f ca="1">IF(T35&gt;(Калькулятор!$B$5+2),"",IF(T35=Калькулятор!$B$5+2,SUM(E34),Калькулятор!G32))</f>
        <v>0</v>
      </c>
      <c r="F35" s="33">
        <f ca="1">IF(T35&gt;(Калькулятор!$B$5+2),"",IF(T35=Калькулятор!$B$5+2,SUM($F$7:F34),Калькулятор!H32))</f>
        <v>50</v>
      </c>
      <c r="G35" s="34">
        <f>IF(T35&gt;(Калькулятор!$B$5+2),"",IF(T35=Калькулятор!$B$5+2,0,IF(T35&lt;=Калькулятор!$B$5,0,0)))</f>
        <v>0</v>
      </c>
      <c r="H35" s="34">
        <f>IF(T35&gt;(Калькулятор!$B$5+2),"",IF(T35=Калькулятор!$B$5+2,0,IF(T35&lt;=Калькулятор!$B$5,0,0)))</f>
        <v>0</v>
      </c>
      <c r="I35" s="35">
        <f>IF(T35&gt;(Калькулятор!$B$5+2),"",IF(T35=Калькулятор!$B$5+2,0,IF(T35&lt;=Калькулятор!$B$5,0,0)))</f>
        <v>0</v>
      </c>
      <c r="J35" s="33">
        <f>IF(T35&gt;(Калькулятор!$B$5+2),"",IF(T35=Калькулятор!$B$5+2,SUM($J$7:J34),IF(T35&lt;=Калькулятор!$B$5,0,0)))</f>
        <v>0</v>
      </c>
      <c r="K35" s="36">
        <f>IF(T35&gt;(Калькулятор!$B$5+2),"",IF(T35=Калькулятор!$B$5+2,0,IF(T35&lt;=Калькулятор!$B$5,0,0)))</f>
        <v>0</v>
      </c>
      <c r="L35" s="34">
        <f>IF(T35&gt;(Калькулятор!$B$5+2),"",IF(T35=Калькулятор!$B$5+2,0,IF(T35&lt;=Калькулятор!$B$5,0,0)))</f>
        <v>0</v>
      </c>
      <c r="M35" s="34">
        <f>IF(T35&gt;(Калькулятор!$B$5+2),"",IF(T35=Калькулятор!$B$5+2,0,IF(T35&lt;=Калькулятор!$B$5,0,0)))</f>
        <v>0</v>
      </c>
      <c r="N35" s="34">
        <f>IF(T35&gt;(Калькулятор!$B$5+2),"",IF(T35=Калькулятор!$B$5+2,0,IF(T35&lt;=Калькулятор!$B$5,0,0)))</f>
        <v>0</v>
      </c>
      <c r="O35" s="34">
        <f>IF(T35&gt;(Калькулятор!$B$5+2),"",IF(T35=Калькулятор!$B$5+2,0,IF(T35&lt;=Калькулятор!$B$5,0,0)))</f>
        <v>0</v>
      </c>
      <c r="P35" s="34">
        <f>IF(T35&gt;(Калькулятор!$B$5+2),"",IF(T35=Калькулятор!$B$5+2,0,IF(T35&lt;=Калькулятор!$B$5,0,0)))</f>
        <v>0</v>
      </c>
      <c r="Q35" s="34">
        <f>IF(T35&gt;(Калькулятор!$B$5+2),"",IF(T35=Калькулятор!$B$5+2,0,IF(T35&lt;=Калькулятор!$B$5,0,0)))</f>
        <v>0</v>
      </c>
      <c r="R35" s="37" t="str">
        <f>IF(T35&gt;(Калькулятор!$B$5+2),"",IF(T35=Калькулятор!$B$5+2,XIRR($D$7:D34,$B$7:B34,50),"Х"))</f>
        <v>Х</v>
      </c>
      <c r="S35" s="38" t="str">
        <f>IF(T35&gt;(Калькулятор!$B$5+2),"",IF(T35=Калькулятор!$B$5+2,F35+E35+J35,"Х"))</f>
        <v>Х</v>
      </c>
      <c r="T35" s="28">
        <v>29</v>
      </c>
      <c r="U35" s="29">
        <f ca="1">Калькулятор!E32</f>
        <v>-1000</v>
      </c>
    </row>
    <row r="36" spans="1:21" ht="15.6" x14ac:dyDescent="0.3">
      <c r="A36" s="30">
        <f ca="1">IF(T36&gt;(Калькулятор!$B$5+2),"",IF(T36=Калькулятор!$B$5+2,"Усього",Калькулятор!C33))</f>
        <v>29</v>
      </c>
      <c r="B36" s="31">
        <f ca="1">IF(T36&gt;(Калькулятор!$B$5+2),"",IF(T36=Калькулятор!$B$5+2,"Х",Калькулятор!D33))</f>
        <v>45759</v>
      </c>
      <c r="C36" s="32">
        <f ca="1">IF(T36&gt;(Калькулятор!$B$5+2),"",IF(T36=Калькулятор!$B$5+2,SUM($C$8:C35),IFERROR(B36-B35,"")))</f>
        <v>5</v>
      </c>
      <c r="D36" s="33">
        <f ca="1">IF(T36&gt;(Калькулятор!$B$5+2),"",IF(T36=Калькулятор!$B$5+2,SUM(D35),Калькулятор!I33))</f>
        <v>50</v>
      </c>
      <c r="E36" s="33">
        <f ca="1">IF(T36&gt;(Калькулятор!$B$5+2),"",IF(T36=Калькулятор!$B$5+2,SUM(E35),Калькулятор!G33))</f>
        <v>0</v>
      </c>
      <c r="F36" s="33">
        <f ca="1">IF(T36&gt;(Калькулятор!$B$5+2),"",IF(T36=Калькулятор!$B$5+2,SUM($F$7:F35),Калькулятор!H33))</f>
        <v>50</v>
      </c>
      <c r="G36" s="34">
        <f>IF(T36&gt;(Калькулятор!$B$5+2),"",IF(T36=Калькулятор!$B$5+2,0,IF(T36&lt;=Калькулятор!$B$5,0,0)))</f>
        <v>0</v>
      </c>
      <c r="H36" s="34">
        <f>IF(T36&gt;(Калькулятор!$B$5+2),"",IF(T36=Калькулятор!$B$5+2,0,IF(T36&lt;=Калькулятор!$B$5,0,0)))</f>
        <v>0</v>
      </c>
      <c r="I36" s="35">
        <f>IF(T36&gt;(Калькулятор!$B$5+2),"",IF(T36=Калькулятор!$B$5+2,0,IF(T36&lt;=Калькулятор!$B$5,0,0)))</f>
        <v>0</v>
      </c>
      <c r="J36" s="33">
        <f>IF(T36&gt;(Калькулятор!$B$5+2),"",IF(T36=Калькулятор!$B$5+2,SUM($J$7:J35),IF(T36&lt;=Калькулятор!$B$5,0,0)))</f>
        <v>0</v>
      </c>
      <c r="K36" s="36">
        <f>IF(T36&gt;(Калькулятор!$B$5+2),"",IF(T36=Калькулятор!$B$5+2,0,IF(T36&lt;=Калькулятор!$B$5,0,0)))</f>
        <v>0</v>
      </c>
      <c r="L36" s="34">
        <f>IF(T36&gt;(Калькулятор!$B$5+2),"",IF(T36=Калькулятор!$B$5+2,0,IF(T36&lt;=Калькулятор!$B$5,0,0)))</f>
        <v>0</v>
      </c>
      <c r="M36" s="34">
        <f>IF(T36&gt;(Калькулятор!$B$5+2),"",IF(T36=Калькулятор!$B$5+2,0,IF(T36&lt;=Калькулятор!$B$5,0,0)))</f>
        <v>0</v>
      </c>
      <c r="N36" s="34">
        <f>IF(T36&gt;(Калькулятор!$B$5+2),"",IF(T36=Калькулятор!$B$5+2,0,IF(T36&lt;=Калькулятор!$B$5,0,0)))</f>
        <v>0</v>
      </c>
      <c r="O36" s="34">
        <f>IF(T36&gt;(Калькулятор!$B$5+2),"",IF(T36=Калькулятор!$B$5+2,0,IF(T36&lt;=Калькулятор!$B$5,0,0)))</f>
        <v>0</v>
      </c>
      <c r="P36" s="34">
        <f>IF(T36&gt;(Калькулятор!$B$5+2),"",IF(T36=Калькулятор!$B$5+2,0,IF(T36&lt;=Калькулятор!$B$5,0,0)))</f>
        <v>0</v>
      </c>
      <c r="Q36" s="34">
        <f>IF(T36&gt;(Калькулятор!$B$5+2),"",IF(T36=Калькулятор!$B$5+2,0,IF(T36&lt;=Калькулятор!$B$5,0,0)))</f>
        <v>0</v>
      </c>
      <c r="R36" s="37" t="str">
        <f>IF(T36&gt;(Калькулятор!$B$5+2),"",IF(T36=Калькулятор!$B$5+2,XIRR($D$7:D35,$B$7:B35,50),"Х"))</f>
        <v>Х</v>
      </c>
      <c r="S36" s="38" t="str">
        <f>IF(T36&gt;(Калькулятор!$B$5+2),"",IF(T36=Калькулятор!$B$5+2,F36+E36+J36,"Х"))</f>
        <v>Х</v>
      </c>
      <c r="T36" s="28">
        <v>30</v>
      </c>
      <c r="U36" s="29">
        <f ca="1">Калькулятор!E33</f>
        <v>-1000</v>
      </c>
    </row>
    <row r="37" spans="1:21" ht="15.6" x14ac:dyDescent="0.3">
      <c r="A37" s="30">
        <f ca="1">IF(T37&gt;(Калькулятор!$B$5+2),"",IF(T37=Калькулятор!$B$5+2,"Усього",Калькулятор!C34))</f>
        <v>30</v>
      </c>
      <c r="B37" s="31">
        <f ca="1">IF(T37&gt;(Калькулятор!$B$5+2),"",IF(T37=Калькулятор!$B$5+2,"Х",Калькулятор!D34))</f>
        <v>45764</v>
      </c>
      <c r="C37" s="32">
        <f ca="1">IF(T37&gt;(Калькулятор!$B$5+2),"",IF(T37=Калькулятор!$B$5+2,SUM($C$8:C36),IFERROR(B37-B36,"")))</f>
        <v>5</v>
      </c>
      <c r="D37" s="33">
        <f ca="1">IF(T37&gt;(Калькулятор!$B$5+2),"",IF(T37=Калькулятор!$B$5+2,SUM(D36),Калькулятор!I34))</f>
        <v>50</v>
      </c>
      <c r="E37" s="33">
        <f ca="1">IF(T37&gt;(Калькулятор!$B$5+2),"",IF(T37=Калькулятор!$B$5+2,SUM(E36),Калькулятор!G34))</f>
        <v>0</v>
      </c>
      <c r="F37" s="33">
        <f ca="1">IF(T37&gt;(Калькулятор!$B$5+2),"",IF(T37=Калькулятор!$B$5+2,SUM($F$7:F36),Калькулятор!H34))</f>
        <v>50</v>
      </c>
      <c r="G37" s="34">
        <f>IF(T37&gt;(Калькулятор!$B$5+2),"",IF(T37=Калькулятор!$B$5+2,0,IF(T37&lt;=Калькулятор!$B$5,0,0)))</f>
        <v>0</v>
      </c>
      <c r="H37" s="34">
        <f>IF(T37&gt;(Калькулятор!$B$5+2),"",IF(T37=Калькулятор!$B$5+2,0,IF(T37&lt;=Калькулятор!$B$5,0,0)))</f>
        <v>0</v>
      </c>
      <c r="I37" s="35">
        <f>IF(T37&gt;(Калькулятор!$B$5+2),"",IF(T37=Калькулятор!$B$5+2,0,IF(T37&lt;=Калькулятор!$B$5,0,0)))</f>
        <v>0</v>
      </c>
      <c r="J37" s="33">
        <f>IF(T37&gt;(Калькулятор!$B$5+2),"",IF(T37=Калькулятор!$B$5+2,SUM($J$7:J36),IF(T37&lt;=Калькулятор!$B$5,0,0)))</f>
        <v>0</v>
      </c>
      <c r="K37" s="36">
        <f>IF(T37&gt;(Калькулятор!$B$5+2),"",IF(T37=Калькулятор!$B$5+2,0,IF(T37&lt;=Калькулятор!$B$5,0,0)))</f>
        <v>0</v>
      </c>
      <c r="L37" s="34">
        <f>IF(T37&gt;(Калькулятор!$B$5+2),"",IF(T37=Калькулятор!$B$5+2,0,IF(T37&lt;=Калькулятор!$B$5,0,0)))</f>
        <v>0</v>
      </c>
      <c r="M37" s="34">
        <f>IF(T37&gt;(Калькулятор!$B$5+2),"",IF(T37=Калькулятор!$B$5+2,0,IF(T37&lt;=Калькулятор!$B$5,0,0)))</f>
        <v>0</v>
      </c>
      <c r="N37" s="34">
        <f>IF(T37&gt;(Калькулятор!$B$5+2),"",IF(T37=Калькулятор!$B$5+2,0,IF(T37&lt;=Калькулятор!$B$5,0,0)))</f>
        <v>0</v>
      </c>
      <c r="O37" s="34">
        <f>IF(T37&gt;(Калькулятор!$B$5+2),"",IF(T37=Калькулятор!$B$5+2,0,IF(T37&lt;=Калькулятор!$B$5,0,0)))</f>
        <v>0</v>
      </c>
      <c r="P37" s="34">
        <f>IF(T37&gt;(Калькулятор!$B$5+2),"",IF(T37=Калькулятор!$B$5+2,0,IF(T37&lt;=Калькулятор!$B$5,0,0)))</f>
        <v>0</v>
      </c>
      <c r="Q37" s="34">
        <f>IF(T37&gt;(Калькулятор!$B$5+2),"",IF(T37=Калькулятор!$B$5+2,0,IF(T37&lt;=Калькулятор!$B$5,0,0)))</f>
        <v>0</v>
      </c>
      <c r="R37" s="37" t="str">
        <f>IF(T37&gt;(Калькулятор!$B$5+2),"",IF(T37=Калькулятор!$B$5+2,XIRR($D$7:D36,$B$7:B36,50),"Х"))</f>
        <v>Х</v>
      </c>
      <c r="S37" s="38" t="str">
        <f>IF(T37&gt;(Калькулятор!$B$5+2),"",IF(T37=Калькулятор!$B$5+2,F37+E37+J37,"Х"))</f>
        <v>Х</v>
      </c>
      <c r="T37" s="28">
        <v>31</v>
      </c>
      <c r="U37" s="29">
        <f ca="1">Калькулятор!E34</f>
        <v>-1000</v>
      </c>
    </row>
    <row r="38" spans="1:21" ht="15.6" x14ac:dyDescent="0.3">
      <c r="A38" s="30">
        <f ca="1">IF(T38&gt;(Калькулятор!$B$5+2),"",IF(T38=Калькулятор!$B$5+2,"Усього",Калькулятор!C35))</f>
        <v>31</v>
      </c>
      <c r="B38" s="31">
        <f ca="1">IF(T38&gt;(Калькулятор!$B$5+2),"",IF(T38=Калькулятор!$B$5+2,"Х",Калькулятор!D35))</f>
        <v>45769</v>
      </c>
      <c r="C38" s="32">
        <f ca="1">IF(T38&gt;(Калькулятор!$B$5+2),"",IF(T38=Калькулятор!$B$5+2,SUM($C$8:C37),IFERROR(B38-B37,"")))</f>
        <v>5</v>
      </c>
      <c r="D38" s="33">
        <f ca="1">IF(T38&gt;(Калькулятор!$B$5+2),"",IF(T38=Калькулятор!$B$5+2,SUM(D37),Калькулятор!I35))</f>
        <v>50</v>
      </c>
      <c r="E38" s="33">
        <f ca="1">IF(T38&gt;(Калькулятор!$B$5+2),"",IF(T38=Калькулятор!$B$5+2,SUM(E37),Калькулятор!G35))</f>
        <v>0</v>
      </c>
      <c r="F38" s="33">
        <f ca="1">IF(T38&gt;(Калькулятор!$B$5+2),"",IF(T38=Калькулятор!$B$5+2,SUM($F$7:F37),Калькулятор!H35))</f>
        <v>50</v>
      </c>
      <c r="G38" s="34">
        <f>IF(T38&gt;(Калькулятор!$B$5+2),"",IF(T38=Калькулятор!$B$5+2,0,IF(T38&lt;=Калькулятор!$B$5,0,0)))</f>
        <v>0</v>
      </c>
      <c r="H38" s="34">
        <f>IF(T38&gt;(Калькулятор!$B$5+2),"",IF(T38=Калькулятор!$B$5+2,0,IF(T38&lt;=Калькулятор!$B$5,0,0)))</f>
        <v>0</v>
      </c>
      <c r="I38" s="35">
        <f>IF(T38&gt;(Калькулятор!$B$5+2),"",IF(T38=Калькулятор!$B$5+2,0,IF(T38&lt;=Калькулятор!$B$5,0,0)))</f>
        <v>0</v>
      </c>
      <c r="J38" s="33">
        <f>IF(T38&gt;(Калькулятор!$B$5+2),"",IF(T38=Калькулятор!$B$5+2,SUM($J$7:J37),IF(T38&lt;=Калькулятор!$B$5,0,0)))</f>
        <v>0</v>
      </c>
      <c r="K38" s="36">
        <f>IF(T38&gt;(Калькулятор!$B$5+2),"",IF(T38=Калькулятор!$B$5+2,0,IF(T38&lt;=Калькулятор!$B$5,0,0)))</f>
        <v>0</v>
      </c>
      <c r="L38" s="34">
        <f>IF(T38&gt;(Калькулятор!$B$5+2),"",IF(T38=Калькулятор!$B$5+2,0,IF(T38&lt;=Калькулятор!$B$5,0,0)))</f>
        <v>0</v>
      </c>
      <c r="M38" s="34">
        <f>IF(T38&gt;(Калькулятор!$B$5+2),"",IF(T38=Калькулятор!$B$5+2,0,IF(T38&lt;=Калькулятор!$B$5,0,0)))</f>
        <v>0</v>
      </c>
      <c r="N38" s="34">
        <f>IF(T38&gt;(Калькулятор!$B$5+2),"",IF(T38=Калькулятор!$B$5+2,0,IF(T38&lt;=Калькулятор!$B$5,0,0)))</f>
        <v>0</v>
      </c>
      <c r="O38" s="34">
        <f>IF(T38&gt;(Калькулятор!$B$5+2),"",IF(T38=Калькулятор!$B$5+2,0,IF(T38&lt;=Калькулятор!$B$5,0,0)))</f>
        <v>0</v>
      </c>
      <c r="P38" s="34">
        <f>IF(T38&gt;(Калькулятор!$B$5+2),"",IF(T38=Калькулятор!$B$5+2,0,IF(T38&lt;=Калькулятор!$B$5,0,0)))</f>
        <v>0</v>
      </c>
      <c r="Q38" s="34">
        <f>IF(T38&gt;(Калькулятор!$B$5+2),"",IF(T38=Калькулятор!$B$5+2,0,IF(T38&lt;=Калькулятор!$B$5,0,0)))</f>
        <v>0</v>
      </c>
      <c r="R38" s="37" t="str">
        <f>IF(T38&gt;(Калькулятор!$B$5+2),"",IF(T38=Калькулятор!$B$5+2,XIRR($D$7:D37,$B$7:B37,50),"Х"))</f>
        <v>Х</v>
      </c>
      <c r="S38" s="38" t="str">
        <f>IF(T38&gt;(Калькулятор!$B$5+2),"",IF(T38=Калькулятор!$B$5+2,F38+E38+J38,"Х"))</f>
        <v>Х</v>
      </c>
      <c r="T38" s="28">
        <v>32</v>
      </c>
      <c r="U38" s="29">
        <f ca="1">Калькулятор!E35</f>
        <v>-1000</v>
      </c>
    </row>
    <row r="39" spans="1:21" ht="15.6" x14ac:dyDescent="0.3">
      <c r="A39" s="30">
        <f ca="1">IF(T39&gt;(Калькулятор!$B$5+2),"",IF(T39=Калькулятор!$B$5+2,"Усього",Калькулятор!C36))</f>
        <v>32</v>
      </c>
      <c r="B39" s="31">
        <f ca="1">IF(T39&gt;(Калькулятор!$B$5+2),"",IF(T39=Калькулятор!$B$5+2,"Х",Калькулятор!D36))</f>
        <v>45774</v>
      </c>
      <c r="C39" s="32">
        <f ca="1">IF(T39&gt;(Калькулятор!$B$5+2),"",IF(T39=Калькулятор!$B$5+2,SUM($C$8:C38),IFERROR(B39-B38,"")))</f>
        <v>5</v>
      </c>
      <c r="D39" s="33">
        <f ca="1">IF(T39&gt;(Калькулятор!$B$5+2),"",IF(T39=Калькулятор!$B$5+2,SUM(D38),Калькулятор!I36))</f>
        <v>50</v>
      </c>
      <c r="E39" s="33">
        <f ca="1">IF(T39&gt;(Калькулятор!$B$5+2),"",IF(T39=Калькулятор!$B$5+2,SUM(E38),Калькулятор!G36))</f>
        <v>0</v>
      </c>
      <c r="F39" s="33">
        <f ca="1">IF(T39&gt;(Калькулятор!$B$5+2),"",IF(T39=Калькулятор!$B$5+2,SUM($F$7:F38),Калькулятор!H36))</f>
        <v>50</v>
      </c>
      <c r="G39" s="34">
        <f>IF(T39&gt;(Калькулятор!$B$5+2),"",IF(T39=Калькулятор!$B$5+2,0,IF(T39&lt;=Калькулятор!$B$5,0,0)))</f>
        <v>0</v>
      </c>
      <c r="H39" s="34">
        <f>IF(T39&gt;(Калькулятор!$B$5+2),"",IF(T39=Калькулятор!$B$5+2,0,IF(T39&lt;=Калькулятор!$B$5,0,0)))</f>
        <v>0</v>
      </c>
      <c r="I39" s="35">
        <f>IF(T39&gt;(Калькулятор!$B$5+2),"",IF(T39=Калькулятор!$B$5+2,0,IF(T39&lt;=Калькулятор!$B$5,0,0)))</f>
        <v>0</v>
      </c>
      <c r="J39" s="33">
        <f>IF(T39&gt;(Калькулятор!$B$5+2),"",IF(T39=Калькулятор!$B$5+2,SUM($J$7:J38),IF(T39&lt;=Калькулятор!$B$5,0,0)))</f>
        <v>0</v>
      </c>
      <c r="K39" s="36">
        <f>IF(T39&gt;(Калькулятор!$B$5+2),"",IF(T39=Калькулятор!$B$5+2,0,IF(T39&lt;=Калькулятор!$B$5,0,0)))</f>
        <v>0</v>
      </c>
      <c r="L39" s="34">
        <f>IF(T39&gt;(Калькулятор!$B$5+2),"",IF(T39=Калькулятор!$B$5+2,0,IF(T39&lt;=Калькулятор!$B$5,0,0)))</f>
        <v>0</v>
      </c>
      <c r="M39" s="34">
        <f>IF(T39&gt;(Калькулятор!$B$5+2),"",IF(T39=Калькулятор!$B$5+2,0,IF(T39&lt;=Калькулятор!$B$5,0,0)))</f>
        <v>0</v>
      </c>
      <c r="N39" s="34">
        <f>IF(T39&gt;(Калькулятор!$B$5+2),"",IF(T39=Калькулятор!$B$5+2,0,IF(T39&lt;=Калькулятор!$B$5,0,0)))</f>
        <v>0</v>
      </c>
      <c r="O39" s="34">
        <f>IF(T39&gt;(Калькулятор!$B$5+2),"",IF(T39=Калькулятор!$B$5+2,0,IF(T39&lt;=Калькулятор!$B$5,0,0)))</f>
        <v>0</v>
      </c>
      <c r="P39" s="34">
        <f>IF(T39&gt;(Калькулятор!$B$5+2),"",IF(T39=Калькулятор!$B$5+2,0,IF(T39&lt;=Калькулятор!$B$5,0,0)))</f>
        <v>0</v>
      </c>
      <c r="Q39" s="34">
        <f>IF(T39&gt;(Калькулятор!$B$5+2),"",IF(T39=Калькулятор!$B$5+2,0,IF(T39&lt;=Калькулятор!$B$5,0,0)))</f>
        <v>0</v>
      </c>
      <c r="R39" s="37" t="str">
        <f>IF(T39&gt;(Калькулятор!$B$5+2),"",IF(T39=Калькулятор!$B$5+2,XIRR($D$7:D38,$B$7:B38,50),"Х"))</f>
        <v>Х</v>
      </c>
      <c r="S39" s="38" t="str">
        <f>IF(T39&gt;(Калькулятор!$B$5+2),"",IF(T39=Калькулятор!$B$5+2,F39+E39+J39,"Х"))</f>
        <v>Х</v>
      </c>
      <c r="T39" s="28">
        <v>33</v>
      </c>
      <c r="U39" s="29">
        <f ca="1">Калькулятор!E36</f>
        <v>-1000</v>
      </c>
    </row>
    <row r="40" spans="1:21" ht="15.6" x14ac:dyDescent="0.3">
      <c r="A40" s="30">
        <f ca="1">IF(T40&gt;(Калькулятор!$B$5+2),"",IF(T40=Калькулятор!$B$5+2,"Усього",Калькулятор!C37))</f>
        <v>33</v>
      </c>
      <c r="B40" s="31">
        <f ca="1">IF(T40&gt;(Калькулятор!$B$5+2),"",IF(T40=Калькулятор!$B$5+2,"Х",Калькулятор!D37))</f>
        <v>45779</v>
      </c>
      <c r="C40" s="32">
        <f ca="1">IF(T40&gt;(Калькулятор!$B$5+2),"",IF(T40=Калькулятор!$B$5+2,SUM($C$8:C39),IFERROR(B40-B39,"")))</f>
        <v>5</v>
      </c>
      <c r="D40" s="33">
        <f ca="1">IF(T40&gt;(Калькулятор!$B$5+2),"",IF(T40=Калькулятор!$B$5+2,SUM(D39),Калькулятор!I37))</f>
        <v>50</v>
      </c>
      <c r="E40" s="33">
        <f ca="1">IF(T40&gt;(Калькулятор!$B$5+2),"",IF(T40=Калькулятор!$B$5+2,SUM(E39),Калькулятор!G37))</f>
        <v>0</v>
      </c>
      <c r="F40" s="33">
        <f ca="1">IF(T40&gt;(Калькулятор!$B$5+2),"",IF(T40=Калькулятор!$B$5+2,SUM($F$7:F39),Калькулятор!H37))</f>
        <v>50</v>
      </c>
      <c r="G40" s="34">
        <f>IF(T40&gt;(Калькулятор!$B$5+2),"",IF(T40=Калькулятор!$B$5+2,0,IF(T40&lt;=Калькулятор!$B$5,0,0)))</f>
        <v>0</v>
      </c>
      <c r="H40" s="34">
        <f>IF(T40&gt;(Калькулятор!$B$5+2),"",IF(T40=Калькулятор!$B$5+2,0,IF(T40&lt;=Калькулятор!$B$5,0,0)))</f>
        <v>0</v>
      </c>
      <c r="I40" s="35">
        <f>IF(T40&gt;(Калькулятор!$B$5+2),"",IF(T40=Калькулятор!$B$5+2,0,IF(T40&lt;=Калькулятор!$B$5,0,0)))</f>
        <v>0</v>
      </c>
      <c r="J40" s="33">
        <f>IF(T40&gt;(Калькулятор!$B$5+2),"",IF(T40=Калькулятор!$B$5+2,SUM($J$7:J39),IF(T40&lt;=Калькулятор!$B$5,0,0)))</f>
        <v>0</v>
      </c>
      <c r="K40" s="36">
        <f>IF(T40&gt;(Калькулятор!$B$5+2),"",IF(T40=Калькулятор!$B$5+2,0,IF(T40&lt;=Калькулятор!$B$5,0,0)))</f>
        <v>0</v>
      </c>
      <c r="L40" s="34">
        <f>IF(T40&gt;(Калькулятор!$B$5+2),"",IF(T40=Калькулятор!$B$5+2,0,IF(T40&lt;=Калькулятор!$B$5,0,0)))</f>
        <v>0</v>
      </c>
      <c r="M40" s="34">
        <f>IF(T40&gt;(Калькулятор!$B$5+2),"",IF(T40=Калькулятор!$B$5+2,0,IF(T40&lt;=Калькулятор!$B$5,0,0)))</f>
        <v>0</v>
      </c>
      <c r="N40" s="34">
        <f>IF(T40&gt;(Калькулятор!$B$5+2),"",IF(T40=Калькулятор!$B$5+2,0,IF(T40&lt;=Калькулятор!$B$5,0,0)))</f>
        <v>0</v>
      </c>
      <c r="O40" s="34">
        <f>IF(T40&gt;(Калькулятор!$B$5+2),"",IF(T40=Калькулятор!$B$5+2,0,IF(T40&lt;=Калькулятор!$B$5,0,0)))</f>
        <v>0</v>
      </c>
      <c r="P40" s="34">
        <f>IF(T40&gt;(Калькулятор!$B$5+2),"",IF(T40=Калькулятор!$B$5+2,0,IF(T40&lt;=Калькулятор!$B$5,0,0)))</f>
        <v>0</v>
      </c>
      <c r="Q40" s="34">
        <f>IF(T40&gt;(Калькулятор!$B$5+2),"",IF(T40=Калькулятор!$B$5+2,0,IF(T40&lt;=Калькулятор!$B$5,0,0)))</f>
        <v>0</v>
      </c>
      <c r="R40" s="37" t="str">
        <f>IF(T40&gt;(Калькулятор!$B$5+2),"",IF(T40=Калькулятор!$B$5+2,XIRR($D$7:D39,$B$7:B39,50),"Х"))</f>
        <v>Х</v>
      </c>
      <c r="S40" s="38" t="str">
        <f>IF(T40&gt;(Калькулятор!$B$5+2),"",IF(T40=Калькулятор!$B$5+2,F40+E40+J40,"Х"))</f>
        <v>Х</v>
      </c>
      <c r="T40" s="28">
        <v>34</v>
      </c>
      <c r="U40" s="29">
        <f ca="1">Калькулятор!E37</f>
        <v>-1000</v>
      </c>
    </row>
    <row r="41" spans="1:21" ht="15.6" x14ac:dyDescent="0.3">
      <c r="A41" s="30">
        <f ca="1">IF(T41&gt;(Калькулятор!$B$5+2),"",IF(T41=Калькулятор!$B$5+2,"Усього",Калькулятор!C38))</f>
        <v>34</v>
      </c>
      <c r="B41" s="31">
        <f ca="1">IF(T41&gt;(Калькулятор!$B$5+2),"",IF(T41=Калькулятор!$B$5+2,"Х",Калькулятор!D38))</f>
        <v>45784</v>
      </c>
      <c r="C41" s="32">
        <f ca="1">IF(T41&gt;(Калькулятор!$B$5+2),"",IF(T41=Калькулятор!$B$5+2,SUM($C$8:C40),IFERROR(B41-B40,"")))</f>
        <v>5</v>
      </c>
      <c r="D41" s="33">
        <f ca="1">IF(T41&gt;(Калькулятор!$B$5+2),"",IF(T41=Калькулятор!$B$5+2,SUM(D40),Калькулятор!I38))</f>
        <v>50</v>
      </c>
      <c r="E41" s="33">
        <f ca="1">IF(T41&gt;(Калькулятор!$B$5+2),"",IF(T41=Калькулятор!$B$5+2,SUM(E40),Калькулятор!G38))</f>
        <v>0</v>
      </c>
      <c r="F41" s="33">
        <f ca="1">IF(T41&gt;(Калькулятор!$B$5+2),"",IF(T41=Калькулятор!$B$5+2,SUM($F$7:F40),Калькулятор!H38))</f>
        <v>50</v>
      </c>
      <c r="G41" s="34">
        <f>IF(T41&gt;(Калькулятор!$B$5+2),"",IF(T41=Калькулятор!$B$5+2,0,IF(T41&lt;=Калькулятор!$B$5,0,0)))</f>
        <v>0</v>
      </c>
      <c r="H41" s="34">
        <f>IF(T41&gt;(Калькулятор!$B$5+2),"",IF(T41=Калькулятор!$B$5+2,0,IF(T41&lt;=Калькулятор!$B$5,0,0)))</f>
        <v>0</v>
      </c>
      <c r="I41" s="35">
        <f>IF(T41&gt;(Калькулятор!$B$5+2),"",IF(T41=Калькулятор!$B$5+2,0,IF(T41&lt;=Калькулятор!$B$5,0,0)))</f>
        <v>0</v>
      </c>
      <c r="J41" s="33">
        <f>IF(T41&gt;(Калькулятор!$B$5+2),"",IF(T41=Калькулятор!$B$5+2,SUM($J$7:J40),IF(T41&lt;=Калькулятор!$B$5,0,0)))</f>
        <v>0</v>
      </c>
      <c r="K41" s="36">
        <f>IF(T41&gt;(Калькулятор!$B$5+2),"",IF(T41=Калькулятор!$B$5+2,0,IF(T41&lt;=Калькулятор!$B$5,0,0)))</f>
        <v>0</v>
      </c>
      <c r="L41" s="34">
        <f>IF(T41&gt;(Калькулятор!$B$5+2),"",IF(T41=Калькулятор!$B$5+2,0,IF(T41&lt;=Калькулятор!$B$5,0,0)))</f>
        <v>0</v>
      </c>
      <c r="M41" s="34">
        <f>IF(T41&gt;(Калькулятор!$B$5+2),"",IF(T41=Калькулятор!$B$5+2,0,IF(T41&lt;=Калькулятор!$B$5,0,0)))</f>
        <v>0</v>
      </c>
      <c r="N41" s="34">
        <f>IF(T41&gt;(Калькулятор!$B$5+2),"",IF(T41=Калькулятор!$B$5+2,0,IF(T41&lt;=Калькулятор!$B$5,0,0)))</f>
        <v>0</v>
      </c>
      <c r="O41" s="34">
        <f>IF(T41&gt;(Калькулятор!$B$5+2),"",IF(T41=Калькулятор!$B$5+2,0,IF(T41&lt;=Калькулятор!$B$5,0,0)))</f>
        <v>0</v>
      </c>
      <c r="P41" s="34">
        <f>IF(T41&gt;(Калькулятор!$B$5+2),"",IF(T41=Калькулятор!$B$5+2,0,IF(T41&lt;=Калькулятор!$B$5,0,0)))</f>
        <v>0</v>
      </c>
      <c r="Q41" s="34">
        <f>IF(T41&gt;(Калькулятор!$B$5+2),"",IF(T41=Калькулятор!$B$5+2,0,IF(T41&lt;=Калькулятор!$B$5,0,0)))</f>
        <v>0</v>
      </c>
      <c r="R41" s="37" t="str">
        <f>IF(T41&gt;(Калькулятор!$B$5+2),"",IF(T41=Калькулятор!$B$5+2,XIRR($D$7:D40,$B$7:B40,50),"Х"))</f>
        <v>Х</v>
      </c>
      <c r="S41" s="38" t="str">
        <f>IF(T41&gt;(Калькулятор!$B$5+2),"",IF(T41=Калькулятор!$B$5+2,F41+E41+J41,"Х"))</f>
        <v>Х</v>
      </c>
      <c r="T41" s="28">
        <v>35</v>
      </c>
      <c r="U41" s="29">
        <f ca="1">Калькулятор!E38</f>
        <v>-1000</v>
      </c>
    </row>
    <row r="42" spans="1:21" ht="15.6" x14ac:dyDescent="0.3">
      <c r="A42" s="30">
        <f ca="1">IF(T42&gt;(Калькулятор!$B$5+2),"",IF(T42=Калькулятор!$B$5+2,"Усього",Калькулятор!C39))</f>
        <v>35</v>
      </c>
      <c r="B42" s="31">
        <f ca="1">IF(T42&gt;(Калькулятор!$B$5+2),"",IF(T42=Калькулятор!$B$5+2,"Х",Калькулятор!D39))</f>
        <v>45789</v>
      </c>
      <c r="C42" s="32">
        <f ca="1">IF(T42&gt;(Калькулятор!$B$5+2),"",IF(T42=Калькулятор!$B$5+2,SUM($C$8:C41),IFERROR(B42-B41,"")))</f>
        <v>5</v>
      </c>
      <c r="D42" s="33">
        <f ca="1">IF(T42&gt;(Калькулятор!$B$5+2),"",IF(T42=Калькулятор!$B$5+2,SUM(D41),Калькулятор!I39))</f>
        <v>50</v>
      </c>
      <c r="E42" s="33">
        <f ca="1">IF(T42&gt;(Калькулятор!$B$5+2),"",IF(T42=Калькулятор!$B$5+2,SUM(E41),Калькулятор!G39))</f>
        <v>0</v>
      </c>
      <c r="F42" s="33">
        <f ca="1">IF(T42&gt;(Калькулятор!$B$5+2),"",IF(T42=Калькулятор!$B$5+2,SUM($F$7:F41),Калькулятор!H39))</f>
        <v>50</v>
      </c>
      <c r="G42" s="34">
        <f>IF(T42&gt;(Калькулятор!$B$5+2),"",IF(T42=Калькулятор!$B$5+2,0,IF(T42&lt;=Калькулятор!$B$5,0,0)))</f>
        <v>0</v>
      </c>
      <c r="H42" s="34">
        <f>IF(T42&gt;(Калькулятор!$B$5+2),"",IF(T42=Калькулятор!$B$5+2,0,IF(T42&lt;=Калькулятор!$B$5,0,0)))</f>
        <v>0</v>
      </c>
      <c r="I42" s="35">
        <f>IF(T42&gt;(Калькулятор!$B$5+2),"",IF(T42=Калькулятор!$B$5+2,0,IF(T42&lt;=Калькулятор!$B$5,0,0)))</f>
        <v>0</v>
      </c>
      <c r="J42" s="33">
        <f>IF(T42&gt;(Калькулятор!$B$5+2),"",IF(T42=Калькулятор!$B$5+2,SUM($J$7:J41),IF(T42&lt;=Калькулятор!$B$5,0,0)))</f>
        <v>0</v>
      </c>
      <c r="K42" s="36">
        <f>IF(T42&gt;(Калькулятор!$B$5+2),"",IF(T42=Калькулятор!$B$5+2,0,IF(T42&lt;=Калькулятор!$B$5,0,0)))</f>
        <v>0</v>
      </c>
      <c r="L42" s="34">
        <f>IF(T42&gt;(Калькулятор!$B$5+2),"",IF(T42=Калькулятор!$B$5+2,0,IF(T42&lt;=Калькулятор!$B$5,0,0)))</f>
        <v>0</v>
      </c>
      <c r="M42" s="34">
        <f>IF(T42&gt;(Калькулятор!$B$5+2),"",IF(T42=Калькулятор!$B$5+2,0,IF(T42&lt;=Калькулятор!$B$5,0,0)))</f>
        <v>0</v>
      </c>
      <c r="N42" s="34">
        <f>IF(T42&gt;(Калькулятор!$B$5+2),"",IF(T42=Калькулятор!$B$5+2,0,IF(T42&lt;=Калькулятор!$B$5,0,0)))</f>
        <v>0</v>
      </c>
      <c r="O42" s="34">
        <f>IF(T42&gt;(Калькулятор!$B$5+2),"",IF(T42=Калькулятор!$B$5+2,0,IF(T42&lt;=Калькулятор!$B$5,0,0)))</f>
        <v>0</v>
      </c>
      <c r="P42" s="34">
        <f>IF(T42&gt;(Калькулятор!$B$5+2),"",IF(T42=Калькулятор!$B$5+2,0,IF(T42&lt;=Калькулятор!$B$5,0,0)))</f>
        <v>0</v>
      </c>
      <c r="Q42" s="34">
        <f>IF(T42&gt;(Калькулятор!$B$5+2),"",IF(T42=Калькулятор!$B$5+2,0,IF(T42&lt;=Калькулятор!$B$5,0,0)))</f>
        <v>0</v>
      </c>
      <c r="R42" s="37" t="str">
        <f>IF(T42&gt;(Калькулятор!$B$5+2),"",IF(T42=Калькулятор!$B$5+2,XIRR($D$7:D41,$B$7:B41,50),"Х"))</f>
        <v>Х</v>
      </c>
      <c r="S42" s="38" t="str">
        <f>IF(T42&gt;(Калькулятор!$B$5+2),"",IF(T42=Калькулятор!$B$5+2,F42+E42+J42,"Х"))</f>
        <v>Х</v>
      </c>
      <c r="T42" s="28">
        <v>36</v>
      </c>
      <c r="U42" s="29">
        <f ca="1">Калькулятор!E39</f>
        <v>-1000</v>
      </c>
    </row>
    <row r="43" spans="1:21" ht="15.6" x14ac:dyDescent="0.3">
      <c r="A43" s="30">
        <f ca="1">IF(T43&gt;(Калькулятор!$B$5+2),"",IF(T43=Калькулятор!$B$5+2,"Усього",Калькулятор!C40))</f>
        <v>36</v>
      </c>
      <c r="B43" s="31">
        <f ca="1">IF(T43&gt;(Калькулятор!$B$5+2),"",IF(T43=Калькулятор!$B$5+2,"Х",Калькулятор!D40))</f>
        <v>45794</v>
      </c>
      <c r="C43" s="32">
        <f ca="1">IF(T43&gt;(Калькулятор!$B$5+2),"",IF(T43=Калькулятор!$B$5+2,SUM($C$8:C42),IFERROR(B43-B42,"")))</f>
        <v>5</v>
      </c>
      <c r="D43" s="33">
        <f ca="1">IF(T43&gt;(Калькулятор!$B$5+2),"",IF(T43=Калькулятор!$B$5+2,SUM(D42),Калькулятор!I40))</f>
        <v>50</v>
      </c>
      <c r="E43" s="33">
        <f ca="1">IF(T43&gt;(Калькулятор!$B$5+2),"",IF(T43=Калькулятор!$B$5+2,SUM(E42),Калькулятор!G40))</f>
        <v>0</v>
      </c>
      <c r="F43" s="33">
        <f ca="1">IF(T43&gt;(Калькулятор!$B$5+2),"",IF(T43=Калькулятор!$B$5+2,SUM($F$7:F42),Калькулятор!H40))</f>
        <v>50</v>
      </c>
      <c r="G43" s="34">
        <f>IF(T43&gt;(Калькулятор!$B$5+2),"",IF(T43=Калькулятор!$B$5+2,0,IF(T43&lt;=Калькулятор!$B$5,0,0)))</f>
        <v>0</v>
      </c>
      <c r="H43" s="34">
        <f>IF(T43&gt;(Калькулятор!$B$5+2),"",IF(T43=Калькулятор!$B$5+2,0,IF(T43&lt;=Калькулятор!$B$5,0,0)))</f>
        <v>0</v>
      </c>
      <c r="I43" s="35">
        <f>IF(T43&gt;(Калькулятор!$B$5+2),"",IF(T43=Калькулятор!$B$5+2,0,IF(T43&lt;=Калькулятор!$B$5,0,0)))</f>
        <v>0</v>
      </c>
      <c r="J43" s="33">
        <f>IF(T43&gt;(Калькулятор!$B$5+2),"",IF(T43=Калькулятор!$B$5+2,SUM($J$7:J42),IF(T43&lt;=Калькулятор!$B$5,0,0)))</f>
        <v>0</v>
      </c>
      <c r="K43" s="36">
        <f>IF(T43&gt;(Калькулятор!$B$5+2),"",IF(T43=Калькулятор!$B$5+2,0,IF(T43&lt;=Калькулятор!$B$5,0,0)))</f>
        <v>0</v>
      </c>
      <c r="L43" s="34">
        <f>IF(T43&gt;(Калькулятор!$B$5+2),"",IF(T43=Калькулятор!$B$5+2,0,IF(T43&lt;=Калькулятор!$B$5,0,0)))</f>
        <v>0</v>
      </c>
      <c r="M43" s="34">
        <f>IF(T43&gt;(Калькулятор!$B$5+2),"",IF(T43=Калькулятор!$B$5+2,0,IF(T43&lt;=Калькулятор!$B$5,0,0)))</f>
        <v>0</v>
      </c>
      <c r="N43" s="34">
        <f>IF(T43&gt;(Калькулятор!$B$5+2),"",IF(T43=Калькулятор!$B$5+2,0,IF(T43&lt;=Калькулятор!$B$5,0,0)))</f>
        <v>0</v>
      </c>
      <c r="O43" s="34">
        <f>IF(T43&gt;(Калькулятор!$B$5+2),"",IF(T43=Калькулятор!$B$5+2,0,IF(T43&lt;=Калькулятор!$B$5,0,0)))</f>
        <v>0</v>
      </c>
      <c r="P43" s="34">
        <f>IF(T43&gt;(Калькулятор!$B$5+2),"",IF(T43=Калькулятор!$B$5+2,0,IF(T43&lt;=Калькулятор!$B$5,0,0)))</f>
        <v>0</v>
      </c>
      <c r="Q43" s="34">
        <f>IF(T43&gt;(Калькулятор!$B$5+2),"",IF(T43=Калькулятор!$B$5+2,0,IF(T43&lt;=Калькулятор!$B$5,0,0)))</f>
        <v>0</v>
      </c>
      <c r="R43" s="37" t="str">
        <f>IF(T43&gt;(Калькулятор!$B$5+2),"",IF(T43=Калькулятор!$B$5+2,XIRR($D$7:D42,$B$7:B42,50),"Х"))</f>
        <v>Х</v>
      </c>
      <c r="S43" s="38" t="str">
        <f>IF(T43&gt;(Калькулятор!$B$5+2),"",IF(T43=Калькулятор!$B$5+2,F43+E43+J43,"Х"))</f>
        <v>Х</v>
      </c>
      <c r="T43" s="28">
        <v>37</v>
      </c>
      <c r="U43" s="29">
        <f ca="1">Калькулятор!E40</f>
        <v>-1000</v>
      </c>
    </row>
    <row r="44" spans="1:21" ht="15.6" x14ac:dyDescent="0.3">
      <c r="A44" s="30">
        <f ca="1">IF(T44&gt;(Калькулятор!$B$5+2),"",IF(T44=Калькулятор!$B$5+2,"Усього",Калькулятор!C41))</f>
        <v>37</v>
      </c>
      <c r="B44" s="31">
        <f ca="1">IF(T44&gt;(Калькулятор!$B$5+2),"",IF(T44=Калькулятор!$B$5+2,"Х",Калькулятор!D41))</f>
        <v>45799</v>
      </c>
      <c r="C44" s="32">
        <f ca="1">IF(T44&gt;(Калькулятор!$B$5+2),"",IF(T44=Калькулятор!$B$5+2,SUM($C$8:C43),IFERROR(B44-B43,"")))</f>
        <v>5</v>
      </c>
      <c r="D44" s="33">
        <f ca="1">IF(T44&gt;(Калькулятор!$B$5+2),"",IF(T44=Калькулятор!$B$5+2,SUM(D43),Калькулятор!I41))</f>
        <v>50</v>
      </c>
      <c r="E44" s="33">
        <f ca="1">IF(T44&gt;(Калькулятор!$B$5+2),"",IF(T44=Калькулятор!$B$5+2,SUM(E43),Калькулятор!G41))</f>
        <v>0</v>
      </c>
      <c r="F44" s="33">
        <f ca="1">IF(T44&gt;(Калькулятор!$B$5+2),"",IF(T44=Калькулятор!$B$5+2,SUM($F$7:F43),Калькулятор!H41))</f>
        <v>50</v>
      </c>
      <c r="G44" s="34">
        <f>IF(T44&gt;(Калькулятор!$B$5+2),"",IF(T44=Калькулятор!$B$5+2,0,IF(T44&lt;=Калькулятор!$B$5,0,0)))</f>
        <v>0</v>
      </c>
      <c r="H44" s="34">
        <f>IF(T44&gt;(Калькулятор!$B$5+2),"",IF(T44=Калькулятор!$B$5+2,0,IF(T44&lt;=Калькулятор!$B$5,0,0)))</f>
        <v>0</v>
      </c>
      <c r="I44" s="35">
        <f>IF(T44&gt;(Калькулятор!$B$5+2),"",IF(T44=Калькулятор!$B$5+2,0,IF(T44&lt;=Калькулятор!$B$5,0,0)))</f>
        <v>0</v>
      </c>
      <c r="J44" s="33">
        <f>IF(T44&gt;(Калькулятор!$B$5+2),"",IF(T44=Калькулятор!$B$5+2,SUM($J$7:J43),IF(T44&lt;=Калькулятор!$B$5,0,0)))</f>
        <v>0</v>
      </c>
      <c r="K44" s="36">
        <f>IF(T44&gt;(Калькулятор!$B$5+2),"",IF(T44=Калькулятор!$B$5+2,0,IF(T44&lt;=Калькулятор!$B$5,0,0)))</f>
        <v>0</v>
      </c>
      <c r="L44" s="34">
        <f>IF(T44&gt;(Калькулятор!$B$5+2),"",IF(T44=Калькулятор!$B$5+2,0,IF(T44&lt;=Калькулятор!$B$5,0,0)))</f>
        <v>0</v>
      </c>
      <c r="M44" s="34">
        <f>IF(T44&gt;(Калькулятор!$B$5+2),"",IF(T44=Калькулятор!$B$5+2,0,IF(T44&lt;=Калькулятор!$B$5,0,0)))</f>
        <v>0</v>
      </c>
      <c r="N44" s="34">
        <f>IF(T44&gt;(Калькулятор!$B$5+2),"",IF(T44=Калькулятор!$B$5+2,0,IF(T44&lt;=Калькулятор!$B$5,0,0)))</f>
        <v>0</v>
      </c>
      <c r="O44" s="34">
        <f>IF(T44&gt;(Калькулятор!$B$5+2),"",IF(T44=Калькулятор!$B$5+2,0,IF(T44&lt;=Калькулятор!$B$5,0,0)))</f>
        <v>0</v>
      </c>
      <c r="P44" s="34">
        <f>IF(T44&gt;(Калькулятор!$B$5+2),"",IF(T44=Калькулятор!$B$5+2,0,IF(T44&lt;=Калькулятор!$B$5,0,0)))</f>
        <v>0</v>
      </c>
      <c r="Q44" s="34">
        <f>IF(T44&gt;(Калькулятор!$B$5+2),"",IF(T44=Калькулятор!$B$5+2,0,IF(T44&lt;=Калькулятор!$B$5,0,0)))</f>
        <v>0</v>
      </c>
      <c r="R44" s="37" t="str">
        <f>IF(T44&gt;(Калькулятор!$B$5+2),"",IF(T44=Калькулятор!$B$5+2,XIRR($D$7:D43,$B$7:B43,50),"Х"))</f>
        <v>Х</v>
      </c>
      <c r="S44" s="38" t="str">
        <f>IF(T44&gt;(Калькулятор!$B$5+2),"",IF(T44=Калькулятор!$B$5+2,F44+E44+J44,"Х"))</f>
        <v>Х</v>
      </c>
      <c r="T44" s="28">
        <v>38</v>
      </c>
      <c r="U44" s="29">
        <f ca="1">Калькулятор!E41</f>
        <v>-1000</v>
      </c>
    </row>
    <row r="45" spans="1:21" ht="15.6" x14ac:dyDescent="0.3">
      <c r="A45" s="30">
        <f ca="1">IF(T45&gt;(Калькулятор!$B$5+2),"",IF(T45=Калькулятор!$B$5+2,"Усього",Калькулятор!C42))</f>
        <v>38</v>
      </c>
      <c r="B45" s="31">
        <f ca="1">IF(T45&gt;(Калькулятор!$B$5+2),"",IF(T45=Калькулятор!$B$5+2,"Х",Калькулятор!D42))</f>
        <v>45804</v>
      </c>
      <c r="C45" s="32">
        <f ca="1">IF(T45&gt;(Калькулятор!$B$5+2),"",IF(T45=Калькулятор!$B$5+2,SUM($C$8:C44),IFERROR(B45-B44,"")))</f>
        <v>5</v>
      </c>
      <c r="D45" s="33">
        <f ca="1">IF(T45&gt;(Калькулятор!$B$5+2),"",IF(T45=Калькулятор!$B$5+2,SUM(D44),Калькулятор!I42))</f>
        <v>50</v>
      </c>
      <c r="E45" s="33">
        <f ca="1">IF(T45&gt;(Калькулятор!$B$5+2),"",IF(T45=Калькулятор!$B$5+2,SUM(E44),Калькулятор!G42))</f>
        <v>0</v>
      </c>
      <c r="F45" s="33">
        <f ca="1">IF(T45&gt;(Калькулятор!$B$5+2),"",IF(T45=Калькулятор!$B$5+2,SUM($F$7:F44),Калькулятор!H42))</f>
        <v>50</v>
      </c>
      <c r="G45" s="34">
        <f>IF(T45&gt;(Калькулятор!$B$5+2),"",IF(T45=Калькулятор!$B$5+2,0,IF(T45&lt;=Калькулятор!$B$5,0,0)))</f>
        <v>0</v>
      </c>
      <c r="H45" s="34">
        <f>IF(T45&gt;(Калькулятор!$B$5+2),"",IF(T45=Калькулятор!$B$5+2,0,IF(T45&lt;=Калькулятор!$B$5,0,0)))</f>
        <v>0</v>
      </c>
      <c r="I45" s="35">
        <f>IF(T45&gt;(Калькулятор!$B$5+2),"",IF(T45=Калькулятор!$B$5+2,0,IF(T45&lt;=Калькулятор!$B$5,0,0)))</f>
        <v>0</v>
      </c>
      <c r="J45" s="33">
        <f>IF(T45&gt;(Калькулятор!$B$5+2),"",IF(T45=Калькулятор!$B$5+2,SUM($J$7:J44),IF(T45&lt;=Калькулятор!$B$5,0,0)))</f>
        <v>0</v>
      </c>
      <c r="K45" s="36">
        <f>IF(T45&gt;(Калькулятор!$B$5+2),"",IF(T45=Калькулятор!$B$5+2,0,IF(T45&lt;=Калькулятор!$B$5,0,0)))</f>
        <v>0</v>
      </c>
      <c r="L45" s="34">
        <f>IF(T45&gt;(Калькулятор!$B$5+2),"",IF(T45=Калькулятор!$B$5+2,0,IF(T45&lt;=Калькулятор!$B$5,0,0)))</f>
        <v>0</v>
      </c>
      <c r="M45" s="34">
        <f>IF(T45&gt;(Калькулятор!$B$5+2),"",IF(T45=Калькулятор!$B$5+2,0,IF(T45&lt;=Калькулятор!$B$5,0,0)))</f>
        <v>0</v>
      </c>
      <c r="N45" s="34">
        <f>IF(T45&gt;(Калькулятор!$B$5+2),"",IF(T45=Калькулятор!$B$5+2,0,IF(T45&lt;=Калькулятор!$B$5,0,0)))</f>
        <v>0</v>
      </c>
      <c r="O45" s="34">
        <f>IF(T45&gt;(Калькулятор!$B$5+2),"",IF(T45=Калькулятор!$B$5+2,0,IF(T45&lt;=Калькулятор!$B$5,0,0)))</f>
        <v>0</v>
      </c>
      <c r="P45" s="34">
        <f>IF(T45&gt;(Калькулятор!$B$5+2),"",IF(T45=Калькулятор!$B$5+2,0,IF(T45&lt;=Калькулятор!$B$5,0,0)))</f>
        <v>0</v>
      </c>
      <c r="Q45" s="34">
        <f>IF(T45&gt;(Калькулятор!$B$5+2),"",IF(T45=Калькулятор!$B$5+2,0,IF(T45&lt;=Калькулятор!$B$5,0,0)))</f>
        <v>0</v>
      </c>
      <c r="R45" s="37" t="str">
        <f>IF(T45&gt;(Калькулятор!$B$5+2),"",IF(T45=Калькулятор!$B$5+2,XIRR($D$7:D44,$B$7:B44,50),"Х"))</f>
        <v>Х</v>
      </c>
      <c r="S45" s="38" t="str">
        <f>IF(T45&gt;(Калькулятор!$B$5+2),"",IF(T45=Калькулятор!$B$5+2,F45+E45+J45,"Х"))</f>
        <v>Х</v>
      </c>
      <c r="T45" s="28">
        <v>39</v>
      </c>
      <c r="U45" s="29">
        <f ca="1">Калькулятор!E42</f>
        <v>-1000</v>
      </c>
    </row>
    <row r="46" spans="1:21" ht="15.6" x14ac:dyDescent="0.3">
      <c r="A46" s="30">
        <f ca="1">IF(T46&gt;(Калькулятор!$B$5+2),"",IF(T46=Калькулятор!$B$5+2,"Усього",Калькулятор!C43))</f>
        <v>39</v>
      </c>
      <c r="B46" s="31">
        <f ca="1">IF(T46&gt;(Калькулятор!$B$5+2),"",IF(T46=Калькулятор!$B$5+2,"Х",Калькулятор!D43))</f>
        <v>45809</v>
      </c>
      <c r="C46" s="32">
        <f ca="1">IF(T46&gt;(Калькулятор!$B$5+2),"",IF(T46=Калькулятор!$B$5+2,SUM($C$8:C45),IFERROR(B46-B45,"")))</f>
        <v>5</v>
      </c>
      <c r="D46" s="33">
        <f ca="1">IF(T46&gt;(Калькулятор!$B$5+2),"",IF(T46=Калькулятор!$B$5+2,SUM(D45),Калькулятор!I43))</f>
        <v>50</v>
      </c>
      <c r="E46" s="33">
        <f ca="1">IF(T46&gt;(Калькулятор!$B$5+2),"",IF(T46=Калькулятор!$B$5+2,SUM(E45),Калькулятор!G43))</f>
        <v>0</v>
      </c>
      <c r="F46" s="33">
        <f ca="1">IF(T46&gt;(Калькулятор!$B$5+2),"",IF(T46=Калькулятор!$B$5+2,SUM($F$7:F45),Калькулятор!H43))</f>
        <v>50</v>
      </c>
      <c r="G46" s="34">
        <f>IF(T46&gt;(Калькулятор!$B$5+2),"",IF(T46=Калькулятор!$B$5+2,0,IF(T46&lt;=Калькулятор!$B$5,0,0)))</f>
        <v>0</v>
      </c>
      <c r="H46" s="34">
        <f>IF(T46&gt;(Калькулятор!$B$5+2),"",IF(T46=Калькулятор!$B$5+2,0,IF(T46&lt;=Калькулятор!$B$5,0,0)))</f>
        <v>0</v>
      </c>
      <c r="I46" s="35">
        <f>IF(T46&gt;(Калькулятор!$B$5+2),"",IF(T46=Калькулятор!$B$5+2,0,IF(T46&lt;=Калькулятор!$B$5,0,0)))</f>
        <v>0</v>
      </c>
      <c r="J46" s="33">
        <f>IF(T46&gt;(Калькулятор!$B$5+2),"",IF(T46=Калькулятор!$B$5+2,SUM($J$7:J45),IF(T46&lt;=Калькулятор!$B$5,0,0)))</f>
        <v>0</v>
      </c>
      <c r="K46" s="36">
        <f>IF(T46&gt;(Калькулятор!$B$5+2),"",IF(T46=Калькулятор!$B$5+2,0,IF(T46&lt;=Калькулятор!$B$5,0,0)))</f>
        <v>0</v>
      </c>
      <c r="L46" s="34">
        <f>IF(T46&gt;(Калькулятор!$B$5+2),"",IF(T46=Калькулятор!$B$5+2,0,IF(T46&lt;=Калькулятор!$B$5,0,0)))</f>
        <v>0</v>
      </c>
      <c r="M46" s="34">
        <f>IF(T46&gt;(Калькулятор!$B$5+2),"",IF(T46=Калькулятор!$B$5+2,0,IF(T46&lt;=Калькулятор!$B$5,0,0)))</f>
        <v>0</v>
      </c>
      <c r="N46" s="34">
        <f>IF(T46&gt;(Калькулятор!$B$5+2),"",IF(T46=Калькулятор!$B$5+2,0,IF(T46&lt;=Калькулятор!$B$5,0,0)))</f>
        <v>0</v>
      </c>
      <c r="O46" s="34">
        <f>IF(T46&gt;(Калькулятор!$B$5+2),"",IF(T46=Калькулятор!$B$5+2,0,IF(T46&lt;=Калькулятор!$B$5,0,0)))</f>
        <v>0</v>
      </c>
      <c r="P46" s="34">
        <f>IF(T46&gt;(Калькулятор!$B$5+2),"",IF(T46=Калькулятор!$B$5+2,0,IF(T46&lt;=Калькулятор!$B$5,0,0)))</f>
        <v>0</v>
      </c>
      <c r="Q46" s="34">
        <f>IF(T46&gt;(Калькулятор!$B$5+2),"",IF(T46=Калькулятор!$B$5+2,0,IF(T46&lt;=Калькулятор!$B$5,0,0)))</f>
        <v>0</v>
      </c>
      <c r="R46" s="37" t="str">
        <f>IF(T46&gt;(Калькулятор!$B$5+2),"",IF(T46=Калькулятор!$B$5+2,XIRR($D$7:D45,$B$7:B45,50),"Х"))</f>
        <v>Х</v>
      </c>
      <c r="S46" s="38" t="str">
        <f>IF(T46&gt;(Калькулятор!$B$5+2),"",IF(T46=Калькулятор!$B$5+2,F46+E46+J46,"Х"))</f>
        <v>Х</v>
      </c>
      <c r="T46" s="28">
        <v>40</v>
      </c>
      <c r="U46" s="29">
        <f ca="1">Калькулятор!E43</f>
        <v>-1000</v>
      </c>
    </row>
    <row r="47" spans="1:21" ht="15.6" x14ac:dyDescent="0.3">
      <c r="A47" s="30">
        <f ca="1">IF(T47&gt;(Калькулятор!$B$5+2),"",IF(T47=Калькулятор!$B$5+2,"Усього",Калькулятор!C44))</f>
        <v>40</v>
      </c>
      <c r="B47" s="31">
        <f ca="1">IF(T47&gt;(Калькулятор!$B$5+2),"",IF(T47=Калькулятор!$B$5+2,"Х",Калькулятор!D44))</f>
        <v>45814</v>
      </c>
      <c r="C47" s="32">
        <f ca="1">IF(T47&gt;(Калькулятор!$B$5+2),"",IF(T47=Калькулятор!$B$5+2,SUM($C$8:C46),IFERROR(B47-B46,"")))</f>
        <v>5</v>
      </c>
      <c r="D47" s="33">
        <f ca="1">IF(T47&gt;(Калькулятор!$B$5+2),"",IF(T47=Калькулятор!$B$5+2,SUM(D46),Калькулятор!I44))</f>
        <v>50</v>
      </c>
      <c r="E47" s="33">
        <f ca="1">IF(T47&gt;(Калькулятор!$B$5+2),"",IF(T47=Калькулятор!$B$5+2,SUM(E46),Калькулятор!G44))</f>
        <v>0</v>
      </c>
      <c r="F47" s="33">
        <f ca="1">IF(T47&gt;(Калькулятор!$B$5+2),"",IF(T47=Калькулятор!$B$5+2,SUM($F$7:F46),Калькулятор!H44))</f>
        <v>50</v>
      </c>
      <c r="G47" s="34">
        <f>IF(T47&gt;(Калькулятор!$B$5+2),"",IF(T47=Калькулятор!$B$5+2,0,IF(T47&lt;=Калькулятор!$B$5,0,0)))</f>
        <v>0</v>
      </c>
      <c r="H47" s="34">
        <f>IF(T47&gt;(Калькулятор!$B$5+2),"",IF(T47=Калькулятор!$B$5+2,0,IF(T47&lt;=Калькулятор!$B$5,0,0)))</f>
        <v>0</v>
      </c>
      <c r="I47" s="35">
        <f>IF(T47&gt;(Калькулятор!$B$5+2),"",IF(T47=Калькулятор!$B$5+2,0,IF(T47&lt;=Калькулятор!$B$5,0,0)))</f>
        <v>0</v>
      </c>
      <c r="J47" s="33">
        <f>IF(T47&gt;(Калькулятор!$B$5+2),"",IF(T47=Калькулятор!$B$5+2,SUM($J$7:J46),IF(T47&lt;=Калькулятор!$B$5,0,0)))</f>
        <v>0</v>
      </c>
      <c r="K47" s="36">
        <f>IF(T47&gt;(Калькулятор!$B$5+2),"",IF(T47=Калькулятор!$B$5+2,0,IF(T47&lt;=Калькулятор!$B$5,0,0)))</f>
        <v>0</v>
      </c>
      <c r="L47" s="34">
        <f>IF(T47&gt;(Калькулятор!$B$5+2),"",IF(T47=Калькулятор!$B$5+2,0,IF(T47&lt;=Калькулятор!$B$5,0,0)))</f>
        <v>0</v>
      </c>
      <c r="M47" s="34">
        <f>IF(T47&gt;(Калькулятор!$B$5+2),"",IF(T47=Калькулятор!$B$5+2,0,IF(T47&lt;=Калькулятор!$B$5,0,0)))</f>
        <v>0</v>
      </c>
      <c r="N47" s="34">
        <f>IF(T47&gt;(Калькулятор!$B$5+2),"",IF(T47=Калькулятор!$B$5+2,0,IF(T47&lt;=Калькулятор!$B$5,0,0)))</f>
        <v>0</v>
      </c>
      <c r="O47" s="34">
        <f>IF(T47&gt;(Калькулятор!$B$5+2),"",IF(T47=Калькулятор!$B$5+2,0,IF(T47&lt;=Калькулятор!$B$5,0,0)))</f>
        <v>0</v>
      </c>
      <c r="P47" s="34">
        <f>IF(T47&gt;(Калькулятор!$B$5+2),"",IF(T47=Калькулятор!$B$5+2,0,IF(T47&lt;=Калькулятор!$B$5,0,0)))</f>
        <v>0</v>
      </c>
      <c r="Q47" s="34">
        <f>IF(T47&gt;(Калькулятор!$B$5+2),"",IF(T47=Калькулятор!$B$5+2,0,IF(T47&lt;=Калькулятор!$B$5,0,0)))</f>
        <v>0</v>
      </c>
      <c r="R47" s="37" t="str">
        <f>IF(T47&gt;(Калькулятор!$B$5+2),"",IF(T47=Калькулятор!$B$5+2,XIRR($D$7:D46,$B$7:B46,50),"Х"))</f>
        <v>Х</v>
      </c>
      <c r="S47" s="38" t="str">
        <f>IF(T47&gt;(Калькулятор!$B$5+2),"",IF(T47=Калькулятор!$B$5+2,F47+E47+J47,"Х"))</f>
        <v>Х</v>
      </c>
      <c r="T47" s="28">
        <v>41</v>
      </c>
      <c r="U47" s="29">
        <f ca="1">Калькулятор!E44</f>
        <v>-1000</v>
      </c>
    </row>
    <row r="48" spans="1:21" ht="15.6" x14ac:dyDescent="0.3">
      <c r="A48" s="30">
        <f ca="1">IF(T48&gt;(Калькулятор!$B$5+2),"",IF(T48=Калькулятор!$B$5+2,"Усього",Калькулятор!C45))</f>
        <v>41</v>
      </c>
      <c r="B48" s="31">
        <f ca="1">IF(T48&gt;(Калькулятор!$B$5+2),"",IF(T48=Калькулятор!$B$5+2,"Х",Калькулятор!D45))</f>
        <v>45819</v>
      </c>
      <c r="C48" s="32">
        <f ca="1">IF(T48&gt;(Калькулятор!$B$5+2),"",IF(T48=Калькулятор!$B$5+2,SUM($C$8:C47),IFERROR(B48-B47,"")))</f>
        <v>5</v>
      </c>
      <c r="D48" s="33">
        <f ca="1">IF(T48&gt;(Калькулятор!$B$5+2),"",IF(T48=Калькулятор!$B$5+2,SUM(D47),Калькулятор!I45))</f>
        <v>50</v>
      </c>
      <c r="E48" s="33">
        <f ca="1">IF(T48&gt;(Калькулятор!$B$5+2),"",IF(T48=Калькулятор!$B$5+2,SUM(E47),Калькулятор!G45))</f>
        <v>0</v>
      </c>
      <c r="F48" s="33">
        <f ca="1">IF(T48&gt;(Калькулятор!$B$5+2),"",IF(T48=Калькулятор!$B$5+2,SUM($F$7:F47),Калькулятор!H45))</f>
        <v>50</v>
      </c>
      <c r="G48" s="34">
        <f>IF(T48&gt;(Калькулятор!$B$5+2),"",IF(T48=Калькулятор!$B$5+2,0,IF(T48&lt;=Калькулятор!$B$5,0,0)))</f>
        <v>0</v>
      </c>
      <c r="H48" s="34">
        <f>IF(T48&gt;(Калькулятор!$B$5+2),"",IF(T48=Калькулятор!$B$5+2,0,IF(T48&lt;=Калькулятор!$B$5,0,0)))</f>
        <v>0</v>
      </c>
      <c r="I48" s="35">
        <f>IF(T48&gt;(Калькулятор!$B$5+2),"",IF(T48=Калькулятор!$B$5+2,0,IF(T48&lt;=Калькулятор!$B$5,0,0)))</f>
        <v>0</v>
      </c>
      <c r="J48" s="33">
        <f>IF(T48&gt;(Калькулятор!$B$5+2),"",IF(T48=Калькулятор!$B$5+2,SUM($J$7:J47),IF(T48&lt;=Калькулятор!$B$5,0,0)))</f>
        <v>0</v>
      </c>
      <c r="K48" s="36">
        <f>IF(T48&gt;(Калькулятор!$B$5+2),"",IF(T48=Калькулятор!$B$5+2,0,IF(T48&lt;=Калькулятор!$B$5,0,0)))</f>
        <v>0</v>
      </c>
      <c r="L48" s="34">
        <f>IF(T48&gt;(Калькулятор!$B$5+2),"",IF(T48=Калькулятор!$B$5+2,0,IF(T48&lt;=Калькулятор!$B$5,0,0)))</f>
        <v>0</v>
      </c>
      <c r="M48" s="34">
        <f>IF(T48&gt;(Калькулятор!$B$5+2),"",IF(T48=Калькулятор!$B$5+2,0,IF(T48&lt;=Калькулятор!$B$5,0,0)))</f>
        <v>0</v>
      </c>
      <c r="N48" s="34">
        <f>IF(T48&gt;(Калькулятор!$B$5+2),"",IF(T48=Калькулятор!$B$5+2,0,IF(T48&lt;=Калькулятор!$B$5,0,0)))</f>
        <v>0</v>
      </c>
      <c r="O48" s="34">
        <f>IF(T48&gt;(Калькулятор!$B$5+2),"",IF(T48=Калькулятор!$B$5+2,0,IF(T48&lt;=Калькулятор!$B$5,0,0)))</f>
        <v>0</v>
      </c>
      <c r="P48" s="34">
        <f>IF(T48&gt;(Калькулятор!$B$5+2),"",IF(T48=Калькулятор!$B$5+2,0,IF(T48&lt;=Калькулятор!$B$5,0,0)))</f>
        <v>0</v>
      </c>
      <c r="Q48" s="34">
        <f>IF(T48&gt;(Калькулятор!$B$5+2),"",IF(T48=Калькулятор!$B$5+2,0,IF(T48&lt;=Калькулятор!$B$5,0,0)))</f>
        <v>0</v>
      </c>
      <c r="R48" s="37" t="str">
        <f>IF(T48&gt;(Калькулятор!$B$5+2),"",IF(T48=Калькулятор!$B$5+2,XIRR($D$7:D47,$B$7:B47,50),"Х"))</f>
        <v>Х</v>
      </c>
      <c r="S48" s="38" t="str">
        <f>IF(T48&gt;(Калькулятор!$B$5+2),"",IF(T48=Калькулятор!$B$5+2,F48+E48+J48,"Х"))</f>
        <v>Х</v>
      </c>
      <c r="T48" s="28">
        <v>42</v>
      </c>
      <c r="U48" s="29">
        <f ca="1">Калькулятор!E45</f>
        <v>-1000</v>
      </c>
    </row>
    <row r="49" spans="1:21" ht="15.6" x14ac:dyDescent="0.3">
      <c r="A49" s="30">
        <f ca="1">IF(T49&gt;(Калькулятор!$B$5+2),"",IF(T49=Калькулятор!$B$5+2,"Усього",Калькулятор!C46))</f>
        <v>42</v>
      </c>
      <c r="B49" s="31">
        <f ca="1">IF(T49&gt;(Калькулятор!$B$5+2),"",IF(T49=Калькулятор!$B$5+2,"Х",Калькулятор!D46))</f>
        <v>45824</v>
      </c>
      <c r="C49" s="32">
        <f ca="1">IF(T49&gt;(Калькулятор!$B$5+2),"",IF(T49=Калькулятор!$B$5+2,SUM($C$8:C48),IFERROR(B49-B48,"")))</f>
        <v>5</v>
      </c>
      <c r="D49" s="33">
        <f ca="1">IF(T49&gt;(Калькулятор!$B$5+2),"",IF(T49=Калькулятор!$B$5+2,SUM(D48),Калькулятор!I46))</f>
        <v>50</v>
      </c>
      <c r="E49" s="33">
        <f ca="1">IF(T49&gt;(Калькулятор!$B$5+2),"",IF(T49=Калькулятор!$B$5+2,SUM(E48),Калькулятор!G46))</f>
        <v>0</v>
      </c>
      <c r="F49" s="33">
        <f ca="1">IF(T49&gt;(Калькулятор!$B$5+2),"",IF(T49=Калькулятор!$B$5+2,SUM($F$7:F48),Калькулятор!H46))</f>
        <v>50</v>
      </c>
      <c r="G49" s="34">
        <f>IF(T49&gt;(Калькулятор!$B$5+2),"",IF(T49=Калькулятор!$B$5+2,0,IF(T49&lt;=Калькулятор!$B$5,0,0)))</f>
        <v>0</v>
      </c>
      <c r="H49" s="34">
        <f>IF(T49&gt;(Калькулятор!$B$5+2),"",IF(T49=Калькулятор!$B$5+2,0,IF(T49&lt;=Калькулятор!$B$5,0,0)))</f>
        <v>0</v>
      </c>
      <c r="I49" s="35">
        <f>IF(T49&gt;(Калькулятор!$B$5+2),"",IF(T49=Калькулятор!$B$5+2,0,IF(T49&lt;=Калькулятор!$B$5,0,0)))</f>
        <v>0</v>
      </c>
      <c r="J49" s="33">
        <f>IF(T49&gt;(Калькулятор!$B$5+2),"",IF(T49=Калькулятор!$B$5+2,SUM($J$7:J48),IF(T49&lt;=Калькулятор!$B$5,0,0)))</f>
        <v>0</v>
      </c>
      <c r="K49" s="36">
        <f>IF(T49&gt;(Калькулятор!$B$5+2),"",IF(T49=Калькулятор!$B$5+2,0,IF(T49&lt;=Калькулятор!$B$5,0,0)))</f>
        <v>0</v>
      </c>
      <c r="L49" s="34">
        <f>IF(T49&gt;(Калькулятор!$B$5+2),"",IF(T49=Калькулятор!$B$5+2,0,IF(T49&lt;=Калькулятор!$B$5,0,0)))</f>
        <v>0</v>
      </c>
      <c r="M49" s="34">
        <f>IF(T49&gt;(Калькулятор!$B$5+2),"",IF(T49=Калькулятор!$B$5+2,0,IF(T49&lt;=Калькулятор!$B$5,0,0)))</f>
        <v>0</v>
      </c>
      <c r="N49" s="34">
        <f>IF(T49&gt;(Калькулятор!$B$5+2),"",IF(T49=Калькулятор!$B$5+2,0,IF(T49&lt;=Калькулятор!$B$5,0,0)))</f>
        <v>0</v>
      </c>
      <c r="O49" s="34">
        <f>IF(T49&gt;(Калькулятор!$B$5+2),"",IF(T49=Калькулятор!$B$5+2,0,IF(T49&lt;=Калькулятор!$B$5,0,0)))</f>
        <v>0</v>
      </c>
      <c r="P49" s="34">
        <f>IF(T49&gt;(Калькулятор!$B$5+2),"",IF(T49=Калькулятор!$B$5+2,0,IF(T49&lt;=Калькулятор!$B$5,0,0)))</f>
        <v>0</v>
      </c>
      <c r="Q49" s="34">
        <f>IF(T49&gt;(Калькулятор!$B$5+2),"",IF(T49=Калькулятор!$B$5+2,0,IF(T49&lt;=Калькулятор!$B$5,0,0)))</f>
        <v>0</v>
      </c>
      <c r="R49" s="37" t="str">
        <f>IF(T49&gt;(Калькулятор!$B$5+2),"",IF(T49=Калькулятор!$B$5+2,XIRR($D$7:D48,$B$7:B48,50),"Х"))</f>
        <v>Х</v>
      </c>
      <c r="S49" s="38" t="str">
        <f>IF(T49&gt;(Калькулятор!$B$5+2),"",IF(T49=Калькулятор!$B$5+2,F49+E49+J49,"Х"))</f>
        <v>Х</v>
      </c>
      <c r="T49" s="28">
        <v>43</v>
      </c>
      <c r="U49" s="29">
        <f ca="1">Калькулятор!E46</f>
        <v>-1000</v>
      </c>
    </row>
    <row r="50" spans="1:21" ht="15.6" x14ac:dyDescent="0.3">
      <c r="A50" s="30">
        <f ca="1">IF(T50&gt;(Калькулятор!$B$5+2),"",IF(T50=Калькулятор!$B$5+2,"Усього",Калькулятор!C47))</f>
        <v>43</v>
      </c>
      <c r="B50" s="31">
        <f ca="1">IF(T50&gt;(Калькулятор!$B$5+2),"",IF(T50=Калькулятор!$B$5+2,"Х",Калькулятор!D47))</f>
        <v>45829</v>
      </c>
      <c r="C50" s="32">
        <f ca="1">IF(T50&gt;(Калькулятор!$B$5+2),"",IF(T50=Калькулятор!$B$5+2,SUM($C$8:C49),IFERROR(B50-B49,"")))</f>
        <v>5</v>
      </c>
      <c r="D50" s="33">
        <f ca="1">IF(T50&gt;(Калькулятор!$B$5+2),"",IF(T50=Калькулятор!$B$5+2,SUM(D49),Калькулятор!I47))</f>
        <v>50</v>
      </c>
      <c r="E50" s="33">
        <f ca="1">IF(T50&gt;(Калькулятор!$B$5+2),"",IF(T50=Калькулятор!$B$5+2,SUM(E49),Калькулятор!G47))</f>
        <v>0</v>
      </c>
      <c r="F50" s="33">
        <f ca="1">IF(T50&gt;(Калькулятор!$B$5+2),"",IF(T50=Калькулятор!$B$5+2,SUM($F$7:F49),Калькулятор!H47))</f>
        <v>50</v>
      </c>
      <c r="G50" s="34">
        <f>IF(T50&gt;(Калькулятор!$B$5+2),"",IF(T50=Калькулятор!$B$5+2,0,IF(T50&lt;=Калькулятор!$B$5,0,0)))</f>
        <v>0</v>
      </c>
      <c r="H50" s="34">
        <f>IF(T50&gt;(Калькулятор!$B$5+2),"",IF(T50=Калькулятор!$B$5+2,0,IF(T50&lt;=Калькулятор!$B$5,0,0)))</f>
        <v>0</v>
      </c>
      <c r="I50" s="35">
        <f>IF(T50&gt;(Калькулятор!$B$5+2),"",IF(T50=Калькулятор!$B$5+2,0,IF(T50&lt;=Калькулятор!$B$5,0,0)))</f>
        <v>0</v>
      </c>
      <c r="J50" s="33">
        <f>IF(T50&gt;(Калькулятор!$B$5+2),"",IF(T50=Калькулятор!$B$5+2,SUM($J$7:J49),IF(T50&lt;=Калькулятор!$B$5,0,0)))</f>
        <v>0</v>
      </c>
      <c r="K50" s="36">
        <f>IF(T50&gt;(Калькулятор!$B$5+2),"",IF(T50=Калькулятор!$B$5+2,0,IF(T50&lt;=Калькулятор!$B$5,0,0)))</f>
        <v>0</v>
      </c>
      <c r="L50" s="34">
        <f>IF(T50&gt;(Калькулятор!$B$5+2),"",IF(T50=Калькулятор!$B$5+2,0,IF(T50&lt;=Калькулятор!$B$5,0,0)))</f>
        <v>0</v>
      </c>
      <c r="M50" s="34">
        <f>IF(T50&gt;(Калькулятор!$B$5+2),"",IF(T50=Калькулятор!$B$5+2,0,IF(T50&lt;=Калькулятор!$B$5,0,0)))</f>
        <v>0</v>
      </c>
      <c r="N50" s="34">
        <f>IF(T50&gt;(Калькулятор!$B$5+2),"",IF(T50=Калькулятор!$B$5+2,0,IF(T50&lt;=Калькулятор!$B$5,0,0)))</f>
        <v>0</v>
      </c>
      <c r="O50" s="34">
        <f>IF(T50&gt;(Калькулятор!$B$5+2),"",IF(T50=Калькулятор!$B$5+2,0,IF(T50&lt;=Калькулятор!$B$5,0,0)))</f>
        <v>0</v>
      </c>
      <c r="P50" s="34">
        <f>IF(T50&gt;(Калькулятор!$B$5+2),"",IF(T50=Калькулятор!$B$5+2,0,IF(T50&lt;=Калькулятор!$B$5,0,0)))</f>
        <v>0</v>
      </c>
      <c r="Q50" s="34">
        <f>IF(T50&gt;(Калькулятор!$B$5+2),"",IF(T50=Калькулятор!$B$5+2,0,IF(T50&lt;=Калькулятор!$B$5,0,0)))</f>
        <v>0</v>
      </c>
      <c r="R50" s="37" t="str">
        <f>IF(T50&gt;(Калькулятор!$B$5+2),"",IF(T50=Калькулятор!$B$5+2,XIRR($D$7:D49,$B$7:B49,50),"Х"))</f>
        <v>Х</v>
      </c>
      <c r="S50" s="38" t="str">
        <f>IF(T50&gt;(Калькулятор!$B$5+2),"",IF(T50=Калькулятор!$B$5+2,F50+E50+J50,"Х"))</f>
        <v>Х</v>
      </c>
      <c r="T50" s="28">
        <v>44</v>
      </c>
      <c r="U50" s="29">
        <f ca="1">Калькулятор!E47</f>
        <v>-1000</v>
      </c>
    </row>
    <row r="51" spans="1:21" ht="15.6" x14ac:dyDescent="0.3">
      <c r="A51" s="30">
        <f ca="1">IF(T51&gt;(Калькулятор!$B$5+2),"",IF(T51=Калькулятор!$B$5+2,"Усього",Калькулятор!C48))</f>
        <v>44</v>
      </c>
      <c r="B51" s="31">
        <f ca="1">IF(T51&gt;(Калькулятор!$B$5+2),"",IF(T51=Калькулятор!$B$5+2,"Х",Калькулятор!D48))</f>
        <v>45834</v>
      </c>
      <c r="C51" s="32">
        <f ca="1">IF(T51&gt;(Калькулятор!$B$5+2),"",IF(T51=Калькулятор!$B$5+2,SUM($C$8:C50),IFERROR(B51-B50,"")))</f>
        <v>5</v>
      </c>
      <c r="D51" s="33">
        <f ca="1">IF(T51&gt;(Калькулятор!$B$5+2),"",IF(T51=Калькулятор!$B$5+2,SUM(D50),Калькулятор!I48))</f>
        <v>50</v>
      </c>
      <c r="E51" s="33">
        <f ca="1">IF(T51&gt;(Калькулятор!$B$5+2),"",IF(T51=Калькулятор!$B$5+2,SUM(E50),Калькулятор!G48))</f>
        <v>0</v>
      </c>
      <c r="F51" s="33">
        <f ca="1">IF(T51&gt;(Калькулятор!$B$5+2),"",IF(T51=Калькулятор!$B$5+2,SUM($F$7:F50),Калькулятор!H48))</f>
        <v>50</v>
      </c>
      <c r="G51" s="34">
        <f>IF(T51&gt;(Калькулятор!$B$5+2),"",IF(T51=Калькулятор!$B$5+2,0,IF(T51&lt;=Калькулятор!$B$5,0,0)))</f>
        <v>0</v>
      </c>
      <c r="H51" s="34">
        <f>IF(T51&gt;(Калькулятор!$B$5+2),"",IF(T51=Калькулятор!$B$5+2,0,IF(T51&lt;=Калькулятор!$B$5,0,0)))</f>
        <v>0</v>
      </c>
      <c r="I51" s="35">
        <f>IF(T51&gt;(Калькулятор!$B$5+2),"",IF(T51=Калькулятор!$B$5+2,0,IF(T51&lt;=Калькулятор!$B$5,0,0)))</f>
        <v>0</v>
      </c>
      <c r="J51" s="33">
        <f>IF(T51&gt;(Калькулятор!$B$5+2),"",IF(T51=Калькулятор!$B$5+2,SUM($J$7:J50),IF(T51&lt;=Калькулятор!$B$5,0,0)))</f>
        <v>0</v>
      </c>
      <c r="K51" s="36">
        <f>IF(T51&gt;(Калькулятор!$B$5+2),"",IF(T51=Калькулятор!$B$5+2,0,IF(T51&lt;=Калькулятор!$B$5,0,0)))</f>
        <v>0</v>
      </c>
      <c r="L51" s="34">
        <f>IF(T51&gt;(Калькулятор!$B$5+2),"",IF(T51=Калькулятор!$B$5+2,0,IF(T51&lt;=Калькулятор!$B$5,0,0)))</f>
        <v>0</v>
      </c>
      <c r="M51" s="34">
        <f>IF(T51&gt;(Калькулятор!$B$5+2),"",IF(T51=Калькулятор!$B$5+2,0,IF(T51&lt;=Калькулятор!$B$5,0,0)))</f>
        <v>0</v>
      </c>
      <c r="N51" s="34">
        <f>IF(T51&gt;(Калькулятор!$B$5+2),"",IF(T51=Калькулятор!$B$5+2,0,IF(T51&lt;=Калькулятор!$B$5,0,0)))</f>
        <v>0</v>
      </c>
      <c r="O51" s="34">
        <f>IF(T51&gt;(Калькулятор!$B$5+2),"",IF(T51=Калькулятор!$B$5+2,0,IF(T51&lt;=Калькулятор!$B$5,0,0)))</f>
        <v>0</v>
      </c>
      <c r="P51" s="34">
        <f>IF(T51&gt;(Калькулятор!$B$5+2),"",IF(T51=Калькулятор!$B$5+2,0,IF(T51&lt;=Калькулятор!$B$5,0,0)))</f>
        <v>0</v>
      </c>
      <c r="Q51" s="34">
        <f>IF(T51&gt;(Калькулятор!$B$5+2),"",IF(T51=Калькулятор!$B$5+2,0,IF(T51&lt;=Калькулятор!$B$5,0,0)))</f>
        <v>0</v>
      </c>
      <c r="R51" s="37" t="str">
        <f>IF(T51&gt;(Калькулятор!$B$5+2),"",IF(T51=Калькулятор!$B$5+2,XIRR($D$7:D50,$B$7:B50,50),"Х"))</f>
        <v>Х</v>
      </c>
      <c r="S51" s="38" t="str">
        <f>IF(T51&gt;(Калькулятор!$B$5+2),"",IF(T51=Калькулятор!$B$5+2,F51+E51+J51,"Х"))</f>
        <v>Х</v>
      </c>
      <c r="T51" s="28">
        <v>45</v>
      </c>
      <c r="U51" s="29">
        <f ca="1">Калькулятор!E48</f>
        <v>-1000</v>
      </c>
    </row>
    <row r="52" spans="1:21" ht="15.6" x14ac:dyDescent="0.3">
      <c r="A52" s="30">
        <f ca="1">IF(T52&gt;(Калькулятор!$B$5+2),"",IF(T52=Калькулятор!$B$5+2,"Усього",Калькулятор!C49))</f>
        <v>45</v>
      </c>
      <c r="B52" s="31">
        <f ca="1">IF(T52&gt;(Калькулятор!$B$5+2),"",IF(T52=Калькулятор!$B$5+2,"Х",Калькулятор!D49))</f>
        <v>45839</v>
      </c>
      <c r="C52" s="32">
        <f ca="1">IF(T52&gt;(Калькулятор!$B$5+2),"",IF(T52=Калькулятор!$B$5+2,SUM($C$8:C51),IFERROR(B52-B51,"")))</f>
        <v>5</v>
      </c>
      <c r="D52" s="33">
        <f ca="1">IF(T52&gt;(Калькулятор!$B$5+2),"",IF(T52=Калькулятор!$B$5+2,SUM(D51),Калькулятор!I49))</f>
        <v>50</v>
      </c>
      <c r="E52" s="33">
        <f ca="1">IF(T52&gt;(Калькулятор!$B$5+2),"",IF(T52=Калькулятор!$B$5+2,SUM(E51),Калькулятор!G49))</f>
        <v>0</v>
      </c>
      <c r="F52" s="33">
        <f ca="1">IF(T52&gt;(Калькулятор!$B$5+2),"",IF(T52=Калькулятор!$B$5+2,SUM($F$7:F51),Калькулятор!H49))</f>
        <v>50</v>
      </c>
      <c r="G52" s="34">
        <f>IF(T52&gt;(Калькулятор!$B$5+2),"",IF(T52=Калькулятор!$B$5+2,0,IF(T52&lt;=Калькулятор!$B$5,0,0)))</f>
        <v>0</v>
      </c>
      <c r="H52" s="34">
        <f>IF(T52&gt;(Калькулятор!$B$5+2),"",IF(T52=Калькулятор!$B$5+2,0,IF(T52&lt;=Калькулятор!$B$5,0,0)))</f>
        <v>0</v>
      </c>
      <c r="I52" s="35">
        <f>IF(T52&gt;(Калькулятор!$B$5+2),"",IF(T52=Калькулятор!$B$5+2,0,IF(T52&lt;=Калькулятор!$B$5,0,0)))</f>
        <v>0</v>
      </c>
      <c r="J52" s="33">
        <f>IF(T52&gt;(Калькулятор!$B$5+2),"",IF(T52=Калькулятор!$B$5+2,SUM($J$7:J51),IF(T52&lt;=Калькулятор!$B$5,0,0)))</f>
        <v>0</v>
      </c>
      <c r="K52" s="36">
        <f>IF(T52&gt;(Калькулятор!$B$5+2),"",IF(T52=Калькулятор!$B$5+2,0,IF(T52&lt;=Калькулятор!$B$5,0,0)))</f>
        <v>0</v>
      </c>
      <c r="L52" s="34">
        <f>IF(T52&gt;(Калькулятор!$B$5+2),"",IF(T52=Калькулятор!$B$5+2,0,IF(T52&lt;=Калькулятор!$B$5,0,0)))</f>
        <v>0</v>
      </c>
      <c r="M52" s="34">
        <f>IF(T52&gt;(Калькулятор!$B$5+2),"",IF(T52=Калькулятор!$B$5+2,0,IF(T52&lt;=Калькулятор!$B$5,0,0)))</f>
        <v>0</v>
      </c>
      <c r="N52" s="34">
        <f>IF(T52&gt;(Калькулятор!$B$5+2),"",IF(T52=Калькулятор!$B$5+2,0,IF(T52&lt;=Калькулятор!$B$5,0,0)))</f>
        <v>0</v>
      </c>
      <c r="O52" s="34">
        <f>IF(T52&gt;(Калькулятор!$B$5+2),"",IF(T52=Калькулятор!$B$5+2,0,IF(T52&lt;=Калькулятор!$B$5,0,0)))</f>
        <v>0</v>
      </c>
      <c r="P52" s="34">
        <f>IF(T52&gt;(Калькулятор!$B$5+2),"",IF(T52=Калькулятор!$B$5+2,0,IF(T52&lt;=Калькулятор!$B$5,0,0)))</f>
        <v>0</v>
      </c>
      <c r="Q52" s="34">
        <f>IF(T52&gt;(Калькулятор!$B$5+2),"",IF(T52=Калькулятор!$B$5+2,0,IF(T52&lt;=Калькулятор!$B$5,0,0)))</f>
        <v>0</v>
      </c>
      <c r="R52" s="37" t="str">
        <f>IF(T52&gt;(Калькулятор!$B$5+2),"",IF(T52=Калькулятор!$B$5+2,XIRR($D$7:D51,$B$7:B51,50),"Х"))</f>
        <v>Х</v>
      </c>
      <c r="S52" s="38" t="str">
        <f>IF(T52&gt;(Калькулятор!$B$5+2),"",IF(T52=Калькулятор!$B$5+2,F52+E52+J52,"Х"))</f>
        <v>Х</v>
      </c>
      <c r="T52" s="28">
        <v>46</v>
      </c>
      <c r="U52" s="29">
        <f ca="1">Калькулятор!E49</f>
        <v>-1000</v>
      </c>
    </row>
    <row r="53" spans="1:21" ht="15.6" x14ac:dyDescent="0.3">
      <c r="A53" s="30">
        <f ca="1">IF(T53&gt;(Калькулятор!$B$5+2),"",IF(T53=Калькулятор!$B$5+2,"Усього",Калькулятор!C50))</f>
        <v>46</v>
      </c>
      <c r="B53" s="31">
        <f ca="1">IF(T53&gt;(Калькулятор!$B$5+2),"",IF(T53=Калькулятор!$B$5+2,"Х",Калькулятор!D50))</f>
        <v>45844</v>
      </c>
      <c r="C53" s="32">
        <f ca="1">IF(T53&gt;(Калькулятор!$B$5+2),"",IF(T53=Калькулятор!$B$5+2,SUM($C$8:C52),IFERROR(B53-B52,"")))</f>
        <v>5</v>
      </c>
      <c r="D53" s="33">
        <f ca="1">IF(T53&gt;(Калькулятор!$B$5+2),"",IF(T53=Калькулятор!$B$5+2,SUM(D52),Калькулятор!I50))</f>
        <v>50</v>
      </c>
      <c r="E53" s="33">
        <f ca="1">IF(T53&gt;(Калькулятор!$B$5+2),"",IF(T53=Калькулятор!$B$5+2,SUM(E52),Калькулятор!G50))</f>
        <v>0</v>
      </c>
      <c r="F53" s="33">
        <f ca="1">IF(T53&gt;(Калькулятор!$B$5+2),"",IF(T53=Калькулятор!$B$5+2,SUM($F$7:F52),Калькулятор!H50))</f>
        <v>50</v>
      </c>
      <c r="G53" s="34">
        <f>IF(T53&gt;(Калькулятор!$B$5+2),"",IF(T53=Калькулятор!$B$5+2,0,IF(T53&lt;=Калькулятор!$B$5,0,0)))</f>
        <v>0</v>
      </c>
      <c r="H53" s="34">
        <f>IF(T53&gt;(Калькулятор!$B$5+2),"",IF(T53=Калькулятор!$B$5+2,0,IF(T53&lt;=Калькулятор!$B$5,0,0)))</f>
        <v>0</v>
      </c>
      <c r="I53" s="35">
        <f>IF(T53&gt;(Калькулятор!$B$5+2),"",IF(T53=Калькулятор!$B$5+2,0,IF(T53&lt;=Калькулятор!$B$5,0,0)))</f>
        <v>0</v>
      </c>
      <c r="J53" s="33">
        <f>IF(T53&gt;(Калькулятор!$B$5+2),"",IF(T53=Калькулятор!$B$5+2,SUM($J$7:J52),IF(T53&lt;=Калькулятор!$B$5,0,0)))</f>
        <v>0</v>
      </c>
      <c r="K53" s="36">
        <f>IF(T53&gt;(Калькулятор!$B$5+2),"",IF(T53=Калькулятор!$B$5+2,0,IF(T53&lt;=Калькулятор!$B$5,0,0)))</f>
        <v>0</v>
      </c>
      <c r="L53" s="34">
        <f>IF(T53&gt;(Калькулятор!$B$5+2),"",IF(T53=Калькулятор!$B$5+2,0,IF(T53&lt;=Калькулятор!$B$5,0,0)))</f>
        <v>0</v>
      </c>
      <c r="M53" s="34">
        <f>IF(T53&gt;(Калькулятор!$B$5+2),"",IF(T53=Калькулятор!$B$5+2,0,IF(T53&lt;=Калькулятор!$B$5,0,0)))</f>
        <v>0</v>
      </c>
      <c r="N53" s="34">
        <f>IF(T53&gt;(Калькулятор!$B$5+2),"",IF(T53=Калькулятор!$B$5+2,0,IF(T53&lt;=Калькулятор!$B$5,0,0)))</f>
        <v>0</v>
      </c>
      <c r="O53" s="34">
        <f>IF(T53&gt;(Калькулятор!$B$5+2),"",IF(T53=Калькулятор!$B$5+2,0,IF(T53&lt;=Калькулятор!$B$5,0,0)))</f>
        <v>0</v>
      </c>
      <c r="P53" s="34">
        <f>IF(T53&gt;(Калькулятор!$B$5+2),"",IF(T53=Калькулятор!$B$5+2,0,IF(T53&lt;=Калькулятор!$B$5,0,0)))</f>
        <v>0</v>
      </c>
      <c r="Q53" s="34">
        <f>IF(T53&gt;(Калькулятор!$B$5+2),"",IF(T53=Калькулятор!$B$5+2,0,IF(T53&lt;=Калькулятор!$B$5,0,0)))</f>
        <v>0</v>
      </c>
      <c r="R53" s="37" t="str">
        <f>IF(T53&gt;(Калькулятор!$B$5+2),"",IF(T53=Калькулятор!$B$5+2,XIRR($D$7:D52,$B$7:B52,50),"Х"))</f>
        <v>Х</v>
      </c>
      <c r="S53" s="38" t="str">
        <f>IF(T53&gt;(Калькулятор!$B$5+2),"",IF(T53=Калькулятор!$B$5+2,F53+E53+J53,"Х"))</f>
        <v>Х</v>
      </c>
      <c r="T53" s="28">
        <v>47</v>
      </c>
      <c r="U53" s="29">
        <f ca="1">Калькулятор!E50</f>
        <v>-1000</v>
      </c>
    </row>
    <row r="54" spans="1:21" ht="15.6" x14ac:dyDescent="0.3">
      <c r="A54" s="30">
        <f ca="1">IF(T54&gt;(Калькулятор!$B$5+2),"",IF(T54=Калькулятор!$B$5+2,"Усього",Калькулятор!C51))</f>
        <v>47</v>
      </c>
      <c r="B54" s="31">
        <f ca="1">IF(T54&gt;(Калькулятор!$B$5+2),"",IF(T54=Калькулятор!$B$5+2,"Х",Калькулятор!D51))</f>
        <v>45849</v>
      </c>
      <c r="C54" s="32">
        <f ca="1">IF(T54&gt;(Калькулятор!$B$5+2),"",IF(T54=Калькулятор!$B$5+2,SUM($C$8:C53),IFERROR(B54-B53,"")))</f>
        <v>5</v>
      </c>
      <c r="D54" s="33">
        <f ca="1">IF(T54&gt;(Калькулятор!$B$5+2),"",IF(T54=Калькулятор!$B$5+2,SUM(D53),Калькулятор!I51))</f>
        <v>50</v>
      </c>
      <c r="E54" s="33">
        <f ca="1">IF(T54&gt;(Калькулятор!$B$5+2),"",IF(T54=Калькулятор!$B$5+2,SUM(E53),Калькулятор!G51))</f>
        <v>0</v>
      </c>
      <c r="F54" s="33">
        <f ca="1">IF(T54&gt;(Калькулятор!$B$5+2),"",IF(T54=Калькулятор!$B$5+2,SUM($F$7:F53),Калькулятор!H51))</f>
        <v>50</v>
      </c>
      <c r="G54" s="34">
        <f>IF(T54&gt;(Калькулятор!$B$5+2),"",IF(T54=Калькулятор!$B$5+2,0,IF(T54&lt;=Калькулятор!$B$5,0,0)))</f>
        <v>0</v>
      </c>
      <c r="H54" s="34">
        <f>IF(T54&gt;(Калькулятор!$B$5+2),"",IF(T54=Калькулятор!$B$5+2,0,IF(T54&lt;=Калькулятор!$B$5,0,0)))</f>
        <v>0</v>
      </c>
      <c r="I54" s="35">
        <f>IF(T54&gt;(Калькулятор!$B$5+2),"",IF(T54=Калькулятор!$B$5+2,0,IF(T54&lt;=Калькулятор!$B$5,0,0)))</f>
        <v>0</v>
      </c>
      <c r="J54" s="33">
        <f>IF(T54&gt;(Калькулятор!$B$5+2),"",IF(T54=Калькулятор!$B$5+2,SUM($J$7:J53),IF(T54&lt;=Калькулятор!$B$5,0,0)))</f>
        <v>0</v>
      </c>
      <c r="K54" s="36">
        <f>IF(T54&gt;(Калькулятор!$B$5+2),"",IF(T54=Калькулятор!$B$5+2,0,IF(T54&lt;=Калькулятор!$B$5,0,0)))</f>
        <v>0</v>
      </c>
      <c r="L54" s="34">
        <f>IF(T54&gt;(Калькулятор!$B$5+2),"",IF(T54=Калькулятор!$B$5+2,0,IF(T54&lt;=Калькулятор!$B$5,0,0)))</f>
        <v>0</v>
      </c>
      <c r="M54" s="34">
        <f>IF(T54&gt;(Калькулятор!$B$5+2),"",IF(T54=Калькулятор!$B$5+2,0,IF(T54&lt;=Калькулятор!$B$5,0,0)))</f>
        <v>0</v>
      </c>
      <c r="N54" s="34">
        <f>IF(T54&gt;(Калькулятор!$B$5+2),"",IF(T54=Калькулятор!$B$5+2,0,IF(T54&lt;=Калькулятор!$B$5,0,0)))</f>
        <v>0</v>
      </c>
      <c r="O54" s="34">
        <f>IF(T54&gt;(Калькулятор!$B$5+2),"",IF(T54=Калькулятор!$B$5+2,0,IF(T54&lt;=Калькулятор!$B$5,0,0)))</f>
        <v>0</v>
      </c>
      <c r="P54" s="34">
        <f>IF(T54&gt;(Калькулятор!$B$5+2),"",IF(T54=Калькулятор!$B$5+2,0,IF(T54&lt;=Калькулятор!$B$5,0,0)))</f>
        <v>0</v>
      </c>
      <c r="Q54" s="34">
        <f>IF(T54&gt;(Калькулятор!$B$5+2),"",IF(T54=Калькулятор!$B$5+2,0,IF(T54&lt;=Калькулятор!$B$5,0,0)))</f>
        <v>0</v>
      </c>
      <c r="R54" s="37" t="str">
        <f>IF(T54&gt;(Калькулятор!$B$5+2),"",IF(T54=Калькулятор!$B$5+2,XIRR($D$7:D53,$B$7:B53,50),"Х"))</f>
        <v>Х</v>
      </c>
      <c r="S54" s="38" t="str">
        <f>IF(T54&gt;(Калькулятор!$B$5+2),"",IF(T54=Калькулятор!$B$5+2,F54+E54+J54,"Х"))</f>
        <v>Х</v>
      </c>
      <c r="T54" s="28">
        <v>48</v>
      </c>
      <c r="U54" s="29">
        <f ca="1">Калькулятор!E51</f>
        <v>-1000</v>
      </c>
    </row>
    <row r="55" spans="1:21" ht="15.6" x14ac:dyDescent="0.3">
      <c r="A55" s="30">
        <f ca="1">IF(T55&gt;(Калькулятор!$B$5+2),"",IF(T55=Калькулятор!$B$5+2,"Усього",Калькулятор!C52))</f>
        <v>48</v>
      </c>
      <c r="B55" s="31">
        <f ca="1">IF(T55&gt;(Калькулятор!$B$5+2),"",IF(T55=Калькулятор!$B$5+2,"Х",Калькулятор!D52))</f>
        <v>45854</v>
      </c>
      <c r="C55" s="32">
        <f ca="1">IF(T55&gt;(Калькулятор!$B$5+2),"",IF(T55=Калькулятор!$B$5+2,SUM($C$8:C54),IFERROR(B55-B54,"")))</f>
        <v>5</v>
      </c>
      <c r="D55" s="33">
        <f ca="1">IF(T55&gt;(Калькулятор!$B$5+2),"",IF(T55=Калькулятор!$B$5+2,SUM(D54),Калькулятор!I52))</f>
        <v>50</v>
      </c>
      <c r="E55" s="33">
        <f ca="1">IF(T55&gt;(Калькулятор!$B$5+2),"",IF(T55=Калькулятор!$B$5+2,SUM(E54),Калькулятор!G52))</f>
        <v>0</v>
      </c>
      <c r="F55" s="33">
        <f ca="1">IF(T55&gt;(Калькулятор!$B$5+2),"",IF(T55=Калькулятор!$B$5+2,SUM($F$7:F54),Калькулятор!H52))</f>
        <v>50</v>
      </c>
      <c r="G55" s="34">
        <f>IF(T55&gt;(Калькулятор!$B$5+2),"",IF(T55=Калькулятор!$B$5+2,0,IF(T55&lt;=Калькулятор!$B$5,0,0)))</f>
        <v>0</v>
      </c>
      <c r="H55" s="34">
        <f>IF(T55&gt;(Калькулятор!$B$5+2),"",IF(T55=Калькулятор!$B$5+2,0,IF(T55&lt;=Калькулятор!$B$5,0,0)))</f>
        <v>0</v>
      </c>
      <c r="I55" s="35">
        <f>IF(T55&gt;(Калькулятор!$B$5+2),"",IF(T55=Калькулятор!$B$5+2,0,IF(T55&lt;=Калькулятор!$B$5,0,0)))</f>
        <v>0</v>
      </c>
      <c r="J55" s="33">
        <f>IF(T55&gt;(Калькулятор!$B$5+2),"",IF(T55=Калькулятор!$B$5+2,SUM($J$7:J54),IF(T55&lt;=Калькулятор!$B$5,0,0)))</f>
        <v>0</v>
      </c>
      <c r="K55" s="36">
        <f>IF(T55&gt;(Калькулятор!$B$5+2),"",IF(T55=Калькулятор!$B$5+2,0,IF(T55&lt;=Калькулятор!$B$5,0,0)))</f>
        <v>0</v>
      </c>
      <c r="L55" s="34">
        <f>IF(T55&gt;(Калькулятор!$B$5+2),"",IF(T55=Калькулятор!$B$5+2,0,IF(T55&lt;=Калькулятор!$B$5,0,0)))</f>
        <v>0</v>
      </c>
      <c r="M55" s="34">
        <f>IF(T55&gt;(Калькулятор!$B$5+2),"",IF(T55=Калькулятор!$B$5+2,0,IF(T55&lt;=Калькулятор!$B$5,0,0)))</f>
        <v>0</v>
      </c>
      <c r="N55" s="34">
        <f>IF(T55&gt;(Калькулятор!$B$5+2),"",IF(T55=Калькулятор!$B$5+2,0,IF(T55&lt;=Калькулятор!$B$5,0,0)))</f>
        <v>0</v>
      </c>
      <c r="O55" s="34">
        <f>IF(T55&gt;(Калькулятор!$B$5+2),"",IF(T55=Калькулятор!$B$5+2,0,IF(T55&lt;=Калькулятор!$B$5,0,0)))</f>
        <v>0</v>
      </c>
      <c r="P55" s="34">
        <f>IF(T55&gt;(Калькулятор!$B$5+2),"",IF(T55=Калькулятор!$B$5+2,0,IF(T55&lt;=Калькулятор!$B$5,0,0)))</f>
        <v>0</v>
      </c>
      <c r="Q55" s="34">
        <f>IF(T55&gt;(Калькулятор!$B$5+2),"",IF(T55=Калькулятор!$B$5+2,0,IF(T55&lt;=Калькулятор!$B$5,0,0)))</f>
        <v>0</v>
      </c>
      <c r="R55" s="37" t="str">
        <f>IF(T55&gt;(Калькулятор!$B$5+2),"",IF(T55=Калькулятор!$B$5+2,XIRR($D$7:D54,$B$7:B54,50),"Х"))</f>
        <v>Х</v>
      </c>
      <c r="S55" s="38" t="str">
        <f>IF(T55&gt;(Калькулятор!$B$5+2),"",IF(T55=Калькулятор!$B$5+2,F55+E55+J55,"Х"))</f>
        <v>Х</v>
      </c>
      <c r="T55" s="28">
        <v>49</v>
      </c>
      <c r="U55" s="29">
        <f ca="1">Калькулятор!E52</f>
        <v>-1000</v>
      </c>
    </row>
    <row r="56" spans="1:21" ht="15.6" x14ac:dyDescent="0.3">
      <c r="A56" s="30">
        <f ca="1">IF(T56&gt;(Калькулятор!$B$5+2),"",IF(T56=Калькулятор!$B$5+2,"Усього",Калькулятор!C53))</f>
        <v>49</v>
      </c>
      <c r="B56" s="31">
        <f ca="1">IF(T56&gt;(Калькулятор!$B$5+2),"",IF(T56=Калькулятор!$B$5+2,"Х",Калькулятор!D53))</f>
        <v>45859</v>
      </c>
      <c r="C56" s="32">
        <f ca="1">IF(T56&gt;(Калькулятор!$B$5+2),"",IF(T56=Калькулятор!$B$5+2,SUM($C$8:C55),IFERROR(B56-B55,"")))</f>
        <v>5</v>
      </c>
      <c r="D56" s="33">
        <f ca="1">IF(T56&gt;(Калькулятор!$B$5+2),"",IF(T56=Калькулятор!$B$5+2,SUM(D55),Калькулятор!I53))</f>
        <v>50</v>
      </c>
      <c r="E56" s="33">
        <f ca="1">IF(T56&gt;(Калькулятор!$B$5+2),"",IF(T56=Калькулятор!$B$5+2,SUM(E55),Калькулятор!G53))</f>
        <v>0</v>
      </c>
      <c r="F56" s="33">
        <f ca="1">IF(T56&gt;(Калькулятор!$B$5+2),"",IF(T56=Калькулятор!$B$5+2,SUM($F$7:F55),Калькулятор!H53))</f>
        <v>50</v>
      </c>
      <c r="G56" s="34">
        <f>IF(T56&gt;(Калькулятор!$B$5+2),"",IF(T56=Калькулятор!$B$5+2,0,IF(T56&lt;=Калькулятор!$B$5,0,0)))</f>
        <v>0</v>
      </c>
      <c r="H56" s="34">
        <f>IF(T56&gt;(Калькулятор!$B$5+2),"",IF(T56=Калькулятор!$B$5+2,0,IF(T56&lt;=Калькулятор!$B$5,0,0)))</f>
        <v>0</v>
      </c>
      <c r="I56" s="35">
        <f>IF(T56&gt;(Калькулятор!$B$5+2),"",IF(T56=Калькулятор!$B$5+2,0,IF(T56&lt;=Калькулятор!$B$5,0,0)))</f>
        <v>0</v>
      </c>
      <c r="J56" s="33">
        <f>IF(T56&gt;(Калькулятор!$B$5+2),"",IF(T56=Калькулятор!$B$5+2,SUM($J$7:J55),IF(T56&lt;=Калькулятор!$B$5,0,0)))</f>
        <v>0</v>
      </c>
      <c r="K56" s="36">
        <f>IF(T56&gt;(Калькулятор!$B$5+2),"",IF(T56=Калькулятор!$B$5+2,0,IF(T56&lt;=Калькулятор!$B$5,0,0)))</f>
        <v>0</v>
      </c>
      <c r="L56" s="34">
        <f>IF(T56&gt;(Калькулятор!$B$5+2),"",IF(T56=Калькулятор!$B$5+2,0,IF(T56&lt;=Калькулятор!$B$5,0,0)))</f>
        <v>0</v>
      </c>
      <c r="M56" s="34">
        <f>IF(T56&gt;(Калькулятор!$B$5+2),"",IF(T56=Калькулятор!$B$5+2,0,IF(T56&lt;=Калькулятор!$B$5,0,0)))</f>
        <v>0</v>
      </c>
      <c r="N56" s="34">
        <f>IF(T56&gt;(Калькулятор!$B$5+2),"",IF(T56=Калькулятор!$B$5+2,0,IF(T56&lt;=Калькулятор!$B$5,0,0)))</f>
        <v>0</v>
      </c>
      <c r="O56" s="34">
        <f>IF(T56&gt;(Калькулятор!$B$5+2),"",IF(T56=Калькулятор!$B$5+2,0,IF(T56&lt;=Калькулятор!$B$5,0,0)))</f>
        <v>0</v>
      </c>
      <c r="P56" s="34">
        <f>IF(T56&gt;(Калькулятор!$B$5+2),"",IF(T56=Калькулятор!$B$5+2,0,IF(T56&lt;=Калькулятор!$B$5,0,0)))</f>
        <v>0</v>
      </c>
      <c r="Q56" s="34">
        <f>IF(T56&gt;(Калькулятор!$B$5+2),"",IF(T56=Калькулятор!$B$5+2,0,IF(T56&lt;=Калькулятор!$B$5,0,0)))</f>
        <v>0</v>
      </c>
      <c r="R56" s="37" t="str">
        <f>IF(T56&gt;(Калькулятор!$B$5+2),"",IF(T56=Калькулятор!$B$5+2,XIRR($D$7:D55,$B$7:B55,50),"Х"))</f>
        <v>Х</v>
      </c>
      <c r="S56" s="38" t="str">
        <f>IF(T56&gt;(Калькулятор!$B$5+2),"",IF(T56=Калькулятор!$B$5+2,F56+E56+J56,"Х"))</f>
        <v>Х</v>
      </c>
      <c r="T56" s="28">
        <v>50</v>
      </c>
      <c r="U56" s="29">
        <f ca="1">Калькулятор!E53</f>
        <v>-1000</v>
      </c>
    </row>
    <row r="57" spans="1:21" ht="15.6" x14ac:dyDescent="0.3">
      <c r="A57" s="30">
        <f ca="1">IF(T57&gt;(Калькулятор!$B$5+2),"",IF(T57=Калькулятор!$B$5+2,"Усього",Калькулятор!C54))</f>
        <v>50</v>
      </c>
      <c r="B57" s="31">
        <f ca="1">IF(T57&gt;(Калькулятор!$B$5+2),"",IF(T57=Калькулятор!$B$5+2,"Х",Калькулятор!D54))</f>
        <v>45864</v>
      </c>
      <c r="C57" s="32">
        <f ca="1">IF(T57&gt;(Калькулятор!$B$5+2),"",IF(T57=Калькулятор!$B$5+2,SUM($C$8:C56),IFERROR(B57-B56,"")))</f>
        <v>5</v>
      </c>
      <c r="D57" s="33">
        <f ca="1">IF(T57&gt;(Калькулятор!$B$5+2),"",IF(T57=Калькулятор!$B$5+2,SUM(D56),Калькулятор!I54))</f>
        <v>50</v>
      </c>
      <c r="E57" s="33">
        <f ca="1">IF(T57&gt;(Калькулятор!$B$5+2),"",IF(T57=Калькулятор!$B$5+2,SUM(E56),Калькулятор!G54))</f>
        <v>0</v>
      </c>
      <c r="F57" s="33">
        <f ca="1">IF(T57&gt;(Калькулятор!$B$5+2),"",IF(T57=Калькулятор!$B$5+2,SUM($F$7:F56),Калькулятор!H54))</f>
        <v>50</v>
      </c>
      <c r="G57" s="34">
        <f>IF(T57&gt;(Калькулятор!$B$5+2),"",IF(T57=Калькулятор!$B$5+2,0,IF(T57&lt;=Калькулятор!$B$5,0,0)))</f>
        <v>0</v>
      </c>
      <c r="H57" s="34">
        <f>IF(T57&gt;(Калькулятор!$B$5+2),"",IF(T57=Калькулятор!$B$5+2,0,IF(T57&lt;=Калькулятор!$B$5,0,0)))</f>
        <v>0</v>
      </c>
      <c r="I57" s="35">
        <f>IF(T57&gt;(Калькулятор!$B$5+2),"",IF(T57=Калькулятор!$B$5+2,0,IF(T57&lt;=Калькулятор!$B$5,0,0)))</f>
        <v>0</v>
      </c>
      <c r="J57" s="33">
        <f>IF(T57&gt;(Калькулятор!$B$5+2),"",IF(T57=Калькулятор!$B$5+2,SUM($J$7:J56),IF(T57&lt;=Калькулятор!$B$5,0,0)))</f>
        <v>0</v>
      </c>
      <c r="K57" s="36">
        <f>IF(T57&gt;(Калькулятор!$B$5+2),"",IF(T57=Калькулятор!$B$5+2,0,IF(T57&lt;=Калькулятор!$B$5,0,0)))</f>
        <v>0</v>
      </c>
      <c r="L57" s="34">
        <f>IF(T57&gt;(Калькулятор!$B$5+2),"",IF(T57=Калькулятор!$B$5+2,0,IF(T57&lt;=Калькулятор!$B$5,0,0)))</f>
        <v>0</v>
      </c>
      <c r="M57" s="34">
        <f>IF(T57&gt;(Калькулятор!$B$5+2),"",IF(T57=Калькулятор!$B$5+2,0,IF(T57&lt;=Калькулятор!$B$5,0,0)))</f>
        <v>0</v>
      </c>
      <c r="N57" s="34">
        <f>IF(T57&gt;(Калькулятор!$B$5+2),"",IF(T57=Калькулятор!$B$5+2,0,IF(T57&lt;=Калькулятор!$B$5,0,0)))</f>
        <v>0</v>
      </c>
      <c r="O57" s="34">
        <f>IF(T57&gt;(Калькулятор!$B$5+2),"",IF(T57=Калькулятор!$B$5+2,0,IF(T57&lt;=Калькулятор!$B$5,0,0)))</f>
        <v>0</v>
      </c>
      <c r="P57" s="34">
        <f>IF(T57&gt;(Калькулятор!$B$5+2),"",IF(T57=Калькулятор!$B$5+2,0,IF(T57&lt;=Калькулятор!$B$5,0,0)))</f>
        <v>0</v>
      </c>
      <c r="Q57" s="34">
        <f>IF(T57&gt;(Калькулятор!$B$5+2),"",IF(T57=Калькулятор!$B$5+2,0,IF(T57&lt;=Калькулятор!$B$5,0,0)))</f>
        <v>0</v>
      </c>
      <c r="R57" s="37" t="str">
        <f>IF(T57&gt;(Калькулятор!$B$5+2),"",IF(T57=Калькулятор!$B$5+2,XIRR($D$7:D56,$B$7:B56,50),"Х"))</f>
        <v>Х</v>
      </c>
      <c r="S57" s="38" t="str">
        <f>IF(T57&gt;(Калькулятор!$B$5+2),"",IF(T57=Калькулятор!$B$5+2,F57+E57+J57,"Х"))</f>
        <v>Х</v>
      </c>
      <c r="T57" s="28">
        <v>51</v>
      </c>
      <c r="U57" s="29">
        <f ca="1">Калькулятор!E54</f>
        <v>-1000</v>
      </c>
    </row>
    <row r="58" spans="1:21" ht="15.6" x14ac:dyDescent="0.3">
      <c r="A58" s="30">
        <f ca="1">IF(T58&gt;(Калькулятор!$B$5+2),"",IF(T58=Калькулятор!$B$5+2,"Усього",Калькулятор!C55))</f>
        <v>51</v>
      </c>
      <c r="B58" s="31">
        <f ca="1">IF(T58&gt;(Калькулятор!$B$5+2),"",IF(T58=Калькулятор!$B$5+2,"Х",Калькулятор!D55))</f>
        <v>45869</v>
      </c>
      <c r="C58" s="32">
        <f ca="1">IF(T58&gt;(Калькулятор!$B$5+2),"",IF(T58=Калькулятор!$B$5+2,SUM($C$8:C57),IFERROR(B58-B57,"")))</f>
        <v>5</v>
      </c>
      <c r="D58" s="33">
        <f ca="1">IF(T58&gt;(Калькулятор!$B$5+2),"",IF(T58=Калькулятор!$B$5+2,SUM(D57),Калькулятор!I55))</f>
        <v>50</v>
      </c>
      <c r="E58" s="33">
        <f ca="1">IF(T58&gt;(Калькулятор!$B$5+2),"",IF(T58=Калькулятор!$B$5+2,SUM(E57),Калькулятор!G55))</f>
        <v>0</v>
      </c>
      <c r="F58" s="33">
        <f ca="1">IF(T58&gt;(Калькулятор!$B$5+2),"",IF(T58=Калькулятор!$B$5+2,SUM($F$7:F57),Калькулятор!H55))</f>
        <v>50</v>
      </c>
      <c r="G58" s="34">
        <f>IF(T58&gt;(Калькулятор!$B$5+2),"",IF(T58=Калькулятор!$B$5+2,0,IF(T58&lt;=Калькулятор!$B$5,0,0)))</f>
        <v>0</v>
      </c>
      <c r="H58" s="34">
        <f>IF(T58&gt;(Калькулятор!$B$5+2),"",IF(T58=Калькулятор!$B$5+2,0,IF(T58&lt;=Калькулятор!$B$5,0,0)))</f>
        <v>0</v>
      </c>
      <c r="I58" s="35">
        <f>IF(T58&gt;(Калькулятор!$B$5+2),"",IF(T58=Калькулятор!$B$5+2,0,IF(T58&lt;=Калькулятор!$B$5,0,0)))</f>
        <v>0</v>
      </c>
      <c r="J58" s="33">
        <f>IF(T58&gt;(Калькулятор!$B$5+2),"",IF(T58=Калькулятор!$B$5+2,SUM($J$7:J57),IF(T58&lt;=Калькулятор!$B$5,0,0)))</f>
        <v>0</v>
      </c>
      <c r="K58" s="36">
        <f>IF(T58&gt;(Калькулятор!$B$5+2),"",IF(T58=Калькулятор!$B$5+2,0,IF(T58&lt;=Калькулятор!$B$5,0,0)))</f>
        <v>0</v>
      </c>
      <c r="L58" s="34">
        <f>IF(T58&gt;(Калькулятор!$B$5+2),"",IF(T58=Калькулятор!$B$5+2,0,IF(T58&lt;=Калькулятор!$B$5,0,0)))</f>
        <v>0</v>
      </c>
      <c r="M58" s="34">
        <f>IF(T58&gt;(Калькулятор!$B$5+2),"",IF(T58=Калькулятор!$B$5+2,0,IF(T58&lt;=Калькулятор!$B$5,0,0)))</f>
        <v>0</v>
      </c>
      <c r="N58" s="34">
        <f>IF(T58&gt;(Калькулятор!$B$5+2),"",IF(T58=Калькулятор!$B$5+2,0,IF(T58&lt;=Калькулятор!$B$5,0,0)))</f>
        <v>0</v>
      </c>
      <c r="O58" s="34">
        <f>IF(T58&gt;(Калькулятор!$B$5+2),"",IF(T58=Калькулятор!$B$5+2,0,IF(T58&lt;=Калькулятор!$B$5,0,0)))</f>
        <v>0</v>
      </c>
      <c r="P58" s="34">
        <f>IF(T58&gt;(Калькулятор!$B$5+2),"",IF(T58=Калькулятор!$B$5+2,0,IF(T58&lt;=Калькулятор!$B$5,0,0)))</f>
        <v>0</v>
      </c>
      <c r="Q58" s="34">
        <f>IF(T58&gt;(Калькулятор!$B$5+2),"",IF(T58=Калькулятор!$B$5+2,0,IF(T58&lt;=Калькулятор!$B$5,0,0)))</f>
        <v>0</v>
      </c>
      <c r="R58" s="37" t="str">
        <f>IF(T58&gt;(Калькулятор!$B$5+2),"",IF(T58=Калькулятор!$B$5+2,XIRR($D$7:D57,$B$7:B57,50),"Х"))</f>
        <v>Х</v>
      </c>
      <c r="S58" s="38" t="str">
        <f>IF(T58&gt;(Калькулятор!$B$5+2),"",IF(T58=Калькулятор!$B$5+2,F58+E58+J58,"Х"))</f>
        <v>Х</v>
      </c>
      <c r="T58" s="28">
        <v>52</v>
      </c>
      <c r="U58" s="29">
        <f ca="1">Калькулятор!E55</f>
        <v>-1000</v>
      </c>
    </row>
    <row r="59" spans="1:21" ht="15.6" x14ac:dyDescent="0.3">
      <c r="A59" s="30">
        <f ca="1">IF(T59&gt;(Калькулятор!$B$5+2),"",IF(T59=Калькулятор!$B$5+2,"Усього",Калькулятор!C56))</f>
        <v>52</v>
      </c>
      <c r="B59" s="31">
        <f ca="1">IF(T59&gt;(Калькулятор!$B$5+2),"",IF(T59=Калькулятор!$B$5+2,"Х",Калькулятор!D56))</f>
        <v>45874</v>
      </c>
      <c r="C59" s="32">
        <f ca="1">IF(T59&gt;(Калькулятор!$B$5+2),"",IF(T59=Калькулятор!$B$5+2,SUM($C$8:C58),IFERROR(B59-B58,"")))</f>
        <v>5</v>
      </c>
      <c r="D59" s="33">
        <f ca="1">IF(T59&gt;(Калькулятор!$B$5+2),"",IF(T59=Калькулятор!$B$5+2,SUM(D58),Калькулятор!I56))</f>
        <v>50</v>
      </c>
      <c r="E59" s="33">
        <f ca="1">IF(T59&gt;(Калькулятор!$B$5+2),"",IF(T59=Калькулятор!$B$5+2,SUM(E58),Калькулятор!G56))</f>
        <v>0</v>
      </c>
      <c r="F59" s="33">
        <f ca="1">IF(T59&gt;(Калькулятор!$B$5+2),"",IF(T59=Калькулятор!$B$5+2,SUM($F$7:F58),Калькулятор!H56))</f>
        <v>50</v>
      </c>
      <c r="G59" s="34">
        <f>IF(T59&gt;(Калькулятор!$B$5+2),"",IF(T59=Калькулятор!$B$5+2,0,IF(T59&lt;=Калькулятор!$B$5,0,0)))</f>
        <v>0</v>
      </c>
      <c r="H59" s="34">
        <f>IF(T59&gt;(Калькулятор!$B$5+2),"",IF(T59=Калькулятор!$B$5+2,0,IF(T59&lt;=Калькулятор!$B$5,0,0)))</f>
        <v>0</v>
      </c>
      <c r="I59" s="35">
        <f>IF(T59&gt;(Калькулятор!$B$5+2),"",IF(T59=Калькулятор!$B$5+2,0,IF(T59&lt;=Калькулятор!$B$5,0,0)))</f>
        <v>0</v>
      </c>
      <c r="J59" s="33">
        <f>IF(T59&gt;(Калькулятор!$B$5+2),"",IF(T59=Калькулятор!$B$5+2,SUM($J$7:J58),IF(T59&lt;=Калькулятор!$B$5,0,0)))</f>
        <v>0</v>
      </c>
      <c r="K59" s="36">
        <f>IF(T59&gt;(Калькулятор!$B$5+2),"",IF(T59=Калькулятор!$B$5+2,0,IF(T59&lt;=Калькулятор!$B$5,0,0)))</f>
        <v>0</v>
      </c>
      <c r="L59" s="34">
        <f>IF(T59&gt;(Калькулятор!$B$5+2),"",IF(T59=Калькулятор!$B$5+2,0,IF(T59&lt;=Калькулятор!$B$5,0,0)))</f>
        <v>0</v>
      </c>
      <c r="M59" s="34">
        <f>IF(T59&gt;(Калькулятор!$B$5+2),"",IF(T59=Калькулятор!$B$5+2,0,IF(T59&lt;=Калькулятор!$B$5,0,0)))</f>
        <v>0</v>
      </c>
      <c r="N59" s="34">
        <f>IF(T59&gt;(Калькулятор!$B$5+2),"",IF(T59=Калькулятор!$B$5+2,0,IF(T59&lt;=Калькулятор!$B$5,0,0)))</f>
        <v>0</v>
      </c>
      <c r="O59" s="34">
        <f>IF(T59&gt;(Калькулятор!$B$5+2),"",IF(T59=Калькулятор!$B$5+2,0,IF(T59&lt;=Калькулятор!$B$5,0,0)))</f>
        <v>0</v>
      </c>
      <c r="P59" s="34">
        <f>IF(T59&gt;(Калькулятор!$B$5+2),"",IF(T59=Калькулятор!$B$5+2,0,IF(T59&lt;=Калькулятор!$B$5,0,0)))</f>
        <v>0</v>
      </c>
      <c r="Q59" s="34">
        <f>IF(T59&gt;(Калькулятор!$B$5+2),"",IF(T59=Калькулятор!$B$5+2,0,IF(T59&lt;=Калькулятор!$B$5,0,0)))</f>
        <v>0</v>
      </c>
      <c r="R59" s="37" t="str">
        <f>IF(T59&gt;(Калькулятор!$B$5+2),"",IF(T59=Калькулятор!$B$5+2,XIRR($D$7:D58,$B$7:B58,50),"Х"))</f>
        <v>Х</v>
      </c>
      <c r="S59" s="38" t="str">
        <f>IF(T59&gt;(Калькулятор!$B$5+2),"",IF(T59=Калькулятор!$B$5+2,F59+E59+J59,"Х"))</f>
        <v>Х</v>
      </c>
      <c r="T59" s="28">
        <v>53</v>
      </c>
      <c r="U59" s="29">
        <f ca="1">Калькулятор!E56</f>
        <v>-1000</v>
      </c>
    </row>
    <row r="60" spans="1:21" ht="15.6" x14ac:dyDescent="0.3">
      <c r="A60" s="30">
        <f ca="1">IF(T60&gt;(Калькулятор!$B$5+2),"",IF(T60=Калькулятор!$B$5+2,"Усього",Калькулятор!C57))</f>
        <v>53</v>
      </c>
      <c r="B60" s="31">
        <f ca="1">IF(T60&gt;(Калькулятор!$B$5+2),"",IF(T60=Калькулятор!$B$5+2,"Х",Калькулятор!D57))</f>
        <v>45879</v>
      </c>
      <c r="C60" s="32">
        <f ca="1">IF(T60&gt;(Калькулятор!$B$5+2),"",IF(T60=Калькулятор!$B$5+2,SUM($C$8:C59),IFERROR(B60-B59,"")))</f>
        <v>5</v>
      </c>
      <c r="D60" s="33">
        <f ca="1">IF(T60&gt;(Калькулятор!$B$5+2),"",IF(T60=Калькулятор!$B$5+2,SUM(D59),Калькулятор!I57))</f>
        <v>50</v>
      </c>
      <c r="E60" s="33">
        <f ca="1">IF(T60&gt;(Калькулятор!$B$5+2),"",IF(T60=Калькулятор!$B$5+2,SUM(E59),Калькулятор!G57))</f>
        <v>0</v>
      </c>
      <c r="F60" s="33">
        <f ca="1">IF(T60&gt;(Калькулятор!$B$5+2),"",IF(T60=Калькулятор!$B$5+2,SUM($F$7:F59),Калькулятор!H57))</f>
        <v>50</v>
      </c>
      <c r="G60" s="34">
        <f>IF(T60&gt;(Калькулятор!$B$5+2),"",IF(T60=Калькулятор!$B$5+2,0,IF(T60&lt;=Калькулятор!$B$5,0,0)))</f>
        <v>0</v>
      </c>
      <c r="H60" s="34">
        <f>IF(T60&gt;(Калькулятор!$B$5+2),"",IF(T60=Калькулятор!$B$5+2,0,IF(T60&lt;=Калькулятор!$B$5,0,0)))</f>
        <v>0</v>
      </c>
      <c r="I60" s="35">
        <f>IF(T60&gt;(Калькулятор!$B$5+2),"",IF(T60=Калькулятор!$B$5+2,0,IF(T60&lt;=Калькулятор!$B$5,0,0)))</f>
        <v>0</v>
      </c>
      <c r="J60" s="33">
        <f>IF(T60&gt;(Калькулятор!$B$5+2),"",IF(T60=Калькулятор!$B$5+2,SUM($J$7:J59),IF(T60&lt;=Калькулятор!$B$5,0,0)))</f>
        <v>0</v>
      </c>
      <c r="K60" s="36">
        <f>IF(T60&gt;(Калькулятор!$B$5+2),"",IF(T60=Калькулятор!$B$5+2,0,IF(T60&lt;=Калькулятор!$B$5,0,0)))</f>
        <v>0</v>
      </c>
      <c r="L60" s="34">
        <f>IF(T60&gt;(Калькулятор!$B$5+2),"",IF(T60=Калькулятор!$B$5+2,0,IF(T60&lt;=Калькулятор!$B$5,0,0)))</f>
        <v>0</v>
      </c>
      <c r="M60" s="34">
        <f>IF(T60&gt;(Калькулятор!$B$5+2),"",IF(T60=Калькулятор!$B$5+2,0,IF(T60&lt;=Калькулятор!$B$5,0,0)))</f>
        <v>0</v>
      </c>
      <c r="N60" s="34">
        <f>IF(T60&gt;(Калькулятор!$B$5+2),"",IF(T60=Калькулятор!$B$5+2,0,IF(T60&lt;=Калькулятор!$B$5,0,0)))</f>
        <v>0</v>
      </c>
      <c r="O60" s="34">
        <f>IF(T60&gt;(Калькулятор!$B$5+2),"",IF(T60=Калькулятор!$B$5+2,0,IF(T60&lt;=Калькулятор!$B$5,0,0)))</f>
        <v>0</v>
      </c>
      <c r="P60" s="34">
        <f>IF(T60&gt;(Калькулятор!$B$5+2),"",IF(T60=Калькулятор!$B$5+2,0,IF(T60&lt;=Калькулятор!$B$5,0,0)))</f>
        <v>0</v>
      </c>
      <c r="Q60" s="34">
        <f>IF(T60&gt;(Калькулятор!$B$5+2),"",IF(T60=Калькулятор!$B$5+2,0,IF(T60&lt;=Калькулятор!$B$5,0,0)))</f>
        <v>0</v>
      </c>
      <c r="R60" s="37" t="str">
        <f>IF(T60&gt;(Калькулятор!$B$5+2),"",IF(T60=Калькулятор!$B$5+2,XIRR($D$7:D59,$B$7:B59,50),"Х"))</f>
        <v>Х</v>
      </c>
      <c r="S60" s="38" t="str">
        <f>IF(T60&gt;(Калькулятор!$B$5+2),"",IF(T60=Калькулятор!$B$5+2,F60+E60+J60,"Х"))</f>
        <v>Х</v>
      </c>
      <c r="T60" s="28">
        <v>54</v>
      </c>
      <c r="U60" s="29">
        <f ca="1">Калькулятор!E57</f>
        <v>-1000</v>
      </c>
    </row>
    <row r="61" spans="1:21" ht="15.6" x14ac:dyDescent="0.3">
      <c r="A61" s="30">
        <f ca="1">IF(T61&gt;(Калькулятор!$B$5+2),"",IF(T61=Калькулятор!$B$5+2,"Усього",Калькулятор!C58))</f>
        <v>54</v>
      </c>
      <c r="B61" s="31">
        <f ca="1">IF(T61&gt;(Калькулятор!$B$5+2),"",IF(T61=Калькулятор!$B$5+2,"Х",Калькулятор!D58))</f>
        <v>45884</v>
      </c>
      <c r="C61" s="32">
        <f ca="1">IF(T61&gt;(Калькулятор!$B$5+2),"",IF(T61=Калькулятор!$B$5+2,SUM($C$8:C60),IFERROR(B61-B60,"")))</f>
        <v>5</v>
      </c>
      <c r="D61" s="33">
        <f ca="1">IF(T61&gt;(Калькулятор!$B$5+2),"",IF(T61=Калькулятор!$B$5+2,SUM(D60),Калькулятор!I58))</f>
        <v>50</v>
      </c>
      <c r="E61" s="33">
        <f ca="1">IF(T61&gt;(Калькулятор!$B$5+2),"",IF(T61=Калькулятор!$B$5+2,SUM(E60),Калькулятор!G58))</f>
        <v>0</v>
      </c>
      <c r="F61" s="33">
        <f ca="1">IF(T61&gt;(Калькулятор!$B$5+2),"",IF(T61=Калькулятор!$B$5+2,SUM($F$7:F60),Калькулятор!H58))</f>
        <v>50</v>
      </c>
      <c r="G61" s="34">
        <f>IF(T61&gt;(Калькулятор!$B$5+2),"",IF(T61=Калькулятор!$B$5+2,0,IF(T61&lt;=Калькулятор!$B$5,0,0)))</f>
        <v>0</v>
      </c>
      <c r="H61" s="34">
        <f>IF(T61&gt;(Калькулятор!$B$5+2),"",IF(T61=Калькулятор!$B$5+2,0,IF(T61&lt;=Калькулятор!$B$5,0,0)))</f>
        <v>0</v>
      </c>
      <c r="I61" s="35">
        <f>IF(T61&gt;(Калькулятор!$B$5+2),"",IF(T61=Калькулятор!$B$5+2,0,IF(T61&lt;=Калькулятор!$B$5,0,0)))</f>
        <v>0</v>
      </c>
      <c r="J61" s="33">
        <f>IF(T61&gt;(Калькулятор!$B$5+2),"",IF(T61=Калькулятор!$B$5+2,SUM($J$7:J60),IF(T61&lt;=Калькулятор!$B$5,0,0)))</f>
        <v>0</v>
      </c>
      <c r="K61" s="36">
        <f>IF(T61&gt;(Калькулятор!$B$5+2),"",IF(T61=Калькулятор!$B$5+2,0,IF(T61&lt;=Калькулятор!$B$5,0,0)))</f>
        <v>0</v>
      </c>
      <c r="L61" s="34">
        <f>IF(T61&gt;(Калькулятор!$B$5+2),"",IF(T61=Калькулятор!$B$5+2,0,IF(T61&lt;=Калькулятор!$B$5,0,0)))</f>
        <v>0</v>
      </c>
      <c r="M61" s="34">
        <f>IF(T61&gt;(Калькулятор!$B$5+2),"",IF(T61=Калькулятор!$B$5+2,0,IF(T61&lt;=Калькулятор!$B$5,0,0)))</f>
        <v>0</v>
      </c>
      <c r="N61" s="34">
        <f>IF(T61&gt;(Калькулятор!$B$5+2),"",IF(T61=Калькулятор!$B$5+2,0,IF(T61&lt;=Калькулятор!$B$5,0,0)))</f>
        <v>0</v>
      </c>
      <c r="O61" s="34">
        <f>IF(T61&gt;(Калькулятор!$B$5+2),"",IF(T61=Калькулятор!$B$5+2,0,IF(T61&lt;=Калькулятор!$B$5,0,0)))</f>
        <v>0</v>
      </c>
      <c r="P61" s="34">
        <f>IF(T61&gt;(Калькулятор!$B$5+2),"",IF(T61=Калькулятор!$B$5+2,0,IF(T61&lt;=Калькулятор!$B$5,0,0)))</f>
        <v>0</v>
      </c>
      <c r="Q61" s="34">
        <f>IF(T61&gt;(Калькулятор!$B$5+2),"",IF(T61=Калькулятор!$B$5+2,0,IF(T61&lt;=Калькулятор!$B$5,0,0)))</f>
        <v>0</v>
      </c>
      <c r="R61" s="37" t="str">
        <f>IF(T61&gt;(Калькулятор!$B$5+2),"",IF(T61=Калькулятор!$B$5+2,XIRR($D$7:D60,$B$7:B60,50),"Х"))</f>
        <v>Х</v>
      </c>
      <c r="S61" s="38" t="str">
        <f>IF(T61&gt;(Калькулятор!$B$5+2),"",IF(T61=Калькулятор!$B$5+2,F61+E61+J61,"Х"))</f>
        <v>Х</v>
      </c>
      <c r="T61" s="28">
        <v>55</v>
      </c>
      <c r="U61" s="29">
        <f ca="1">Калькулятор!E58</f>
        <v>-1000</v>
      </c>
    </row>
    <row r="62" spans="1:21" ht="15.6" x14ac:dyDescent="0.3">
      <c r="A62" s="30">
        <f ca="1">IF(T62&gt;(Калькулятор!$B$5+2),"",IF(T62=Калькулятор!$B$5+2,"Усього",Калькулятор!C59))</f>
        <v>55</v>
      </c>
      <c r="B62" s="31">
        <f ca="1">IF(T62&gt;(Калькулятор!$B$5+2),"",IF(T62=Калькулятор!$B$5+2,"Х",Калькулятор!D59))</f>
        <v>45889</v>
      </c>
      <c r="C62" s="32">
        <f ca="1">IF(T62&gt;(Калькулятор!$B$5+2),"",IF(T62=Калькулятор!$B$5+2,SUM($C$8:C61),IFERROR(B62-B61,"")))</f>
        <v>5</v>
      </c>
      <c r="D62" s="33">
        <f ca="1">IF(T62&gt;(Калькулятор!$B$5+2),"",IF(T62=Калькулятор!$B$5+2,SUM(D61),Калькулятор!I59))</f>
        <v>50</v>
      </c>
      <c r="E62" s="33">
        <f ca="1">IF(T62&gt;(Калькулятор!$B$5+2),"",IF(T62=Калькулятор!$B$5+2,SUM(E61),Калькулятор!G59))</f>
        <v>0</v>
      </c>
      <c r="F62" s="33">
        <f ca="1">IF(T62&gt;(Калькулятор!$B$5+2),"",IF(T62=Калькулятор!$B$5+2,SUM($F$7:F61),Калькулятор!H59))</f>
        <v>50</v>
      </c>
      <c r="G62" s="34">
        <f>IF(T62&gt;(Калькулятор!$B$5+2),"",IF(T62=Калькулятор!$B$5+2,0,IF(T62&lt;=Калькулятор!$B$5,0,0)))</f>
        <v>0</v>
      </c>
      <c r="H62" s="34">
        <f>IF(T62&gt;(Калькулятор!$B$5+2),"",IF(T62=Калькулятор!$B$5+2,0,IF(T62&lt;=Калькулятор!$B$5,0,0)))</f>
        <v>0</v>
      </c>
      <c r="I62" s="35">
        <f>IF(T62&gt;(Калькулятор!$B$5+2),"",IF(T62=Калькулятор!$B$5+2,0,IF(T62&lt;=Калькулятор!$B$5,0,0)))</f>
        <v>0</v>
      </c>
      <c r="J62" s="33">
        <f>IF(T62&gt;(Калькулятор!$B$5+2),"",IF(T62=Калькулятор!$B$5+2,SUM($J$7:J61),IF(T62&lt;=Калькулятор!$B$5,0,0)))</f>
        <v>0</v>
      </c>
      <c r="K62" s="36">
        <f>IF(T62&gt;(Калькулятор!$B$5+2),"",IF(T62=Калькулятор!$B$5+2,0,IF(T62&lt;=Калькулятор!$B$5,0,0)))</f>
        <v>0</v>
      </c>
      <c r="L62" s="34">
        <f>IF(T62&gt;(Калькулятор!$B$5+2),"",IF(T62=Калькулятор!$B$5+2,0,IF(T62&lt;=Калькулятор!$B$5,0,0)))</f>
        <v>0</v>
      </c>
      <c r="M62" s="34">
        <f>IF(T62&gt;(Калькулятор!$B$5+2),"",IF(T62=Калькулятор!$B$5+2,0,IF(T62&lt;=Калькулятор!$B$5,0,0)))</f>
        <v>0</v>
      </c>
      <c r="N62" s="34">
        <f>IF(T62&gt;(Калькулятор!$B$5+2),"",IF(T62=Калькулятор!$B$5+2,0,IF(T62&lt;=Калькулятор!$B$5,0,0)))</f>
        <v>0</v>
      </c>
      <c r="O62" s="34">
        <f>IF(T62&gt;(Калькулятор!$B$5+2),"",IF(T62=Калькулятор!$B$5+2,0,IF(T62&lt;=Калькулятор!$B$5,0,0)))</f>
        <v>0</v>
      </c>
      <c r="P62" s="34">
        <f>IF(T62&gt;(Калькулятор!$B$5+2),"",IF(T62=Калькулятор!$B$5+2,0,IF(T62&lt;=Калькулятор!$B$5,0,0)))</f>
        <v>0</v>
      </c>
      <c r="Q62" s="34">
        <f>IF(T62&gt;(Калькулятор!$B$5+2),"",IF(T62=Калькулятор!$B$5+2,0,IF(T62&lt;=Калькулятор!$B$5,0,0)))</f>
        <v>0</v>
      </c>
      <c r="R62" s="37" t="str">
        <f>IF(T62&gt;(Калькулятор!$B$5+2),"",IF(T62=Калькулятор!$B$5+2,XIRR($D$7:D61,$B$7:B61,50),"Х"))</f>
        <v>Х</v>
      </c>
      <c r="S62" s="38" t="str">
        <f>IF(T62&gt;(Калькулятор!$B$5+2),"",IF(T62=Калькулятор!$B$5+2,F62+E62+J62,"Х"))</f>
        <v>Х</v>
      </c>
      <c r="T62" s="28">
        <v>56</v>
      </c>
      <c r="U62" s="29">
        <f ca="1">Калькулятор!E59</f>
        <v>-1000</v>
      </c>
    </row>
    <row r="63" spans="1:21" ht="15.6" x14ac:dyDescent="0.3">
      <c r="A63" s="30">
        <f ca="1">IF(T63&gt;(Калькулятор!$B$5+2),"",IF(T63=Калькулятор!$B$5+2,"Усього",Калькулятор!C60))</f>
        <v>56</v>
      </c>
      <c r="B63" s="31">
        <f ca="1">IF(T63&gt;(Калькулятор!$B$5+2),"",IF(T63=Калькулятор!$B$5+2,"Х",Калькулятор!D60))</f>
        <v>45894</v>
      </c>
      <c r="C63" s="32">
        <f ca="1">IF(T63&gt;(Калькулятор!$B$5+2),"",IF(T63=Калькулятор!$B$5+2,SUM($C$8:C62),IFERROR(B63-B62,"")))</f>
        <v>5</v>
      </c>
      <c r="D63" s="33">
        <f ca="1">IF(T63&gt;(Калькулятор!$B$5+2),"",IF(T63=Калькулятор!$B$5+2,SUM(D62),Калькулятор!I60))</f>
        <v>50</v>
      </c>
      <c r="E63" s="33">
        <f ca="1">IF(T63&gt;(Калькулятор!$B$5+2),"",IF(T63=Калькулятор!$B$5+2,SUM(E62),Калькулятор!G60))</f>
        <v>0</v>
      </c>
      <c r="F63" s="33">
        <f ca="1">IF(T63&gt;(Калькулятор!$B$5+2),"",IF(T63=Калькулятор!$B$5+2,SUM($F$7:F62),Калькулятор!H60))</f>
        <v>50</v>
      </c>
      <c r="G63" s="34">
        <f>IF(T63&gt;(Калькулятор!$B$5+2),"",IF(T63=Калькулятор!$B$5+2,0,IF(T63&lt;=Калькулятор!$B$5,0,0)))</f>
        <v>0</v>
      </c>
      <c r="H63" s="34">
        <f>IF(T63&gt;(Калькулятор!$B$5+2),"",IF(T63=Калькулятор!$B$5+2,0,IF(T63&lt;=Калькулятор!$B$5,0,0)))</f>
        <v>0</v>
      </c>
      <c r="I63" s="35">
        <f>IF(T63&gt;(Калькулятор!$B$5+2),"",IF(T63=Калькулятор!$B$5+2,0,IF(T63&lt;=Калькулятор!$B$5,0,0)))</f>
        <v>0</v>
      </c>
      <c r="J63" s="33">
        <f>IF(T63&gt;(Калькулятор!$B$5+2),"",IF(T63=Калькулятор!$B$5+2,SUM($J$7:J62),IF(T63&lt;=Калькулятор!$B$5,0,0)))</f>
        <v>0</v>
      </c>
      <c r="K63" s="36">
        <f>IF(T63&gt;(Калькулятор!$B$5+2),"",IF(T63=Калькулятор!$B$5+2,0,IF(T63&lt;=Калькулятор!$B$5,0,0)))</f>
        <v>0</v>
      </c>
      <c r="L63" s="34">
        <f>IF(T63&gt;(Калькулятор!$B$5+2),"",IF(T63=Калькулятор!$B$5+2,0,IF(T63&lt;=Калькулятор!$B$5,0,0)))</f>
        <v>0</v>
      </c>
      <c r="M63" s="34">
        <f>IF(T63&gt;(Калькулятор!$B$5+2),"",IF(T63=Калькулятор!$B$5+2,0,IF(T63&lt;=Калькулятор!$B$5,0,0)))</f>
        <v>0</v>
      </c>
      <c r="N63" s="34">
        <f>IF(T63&gt;(Калькулятор!$B$5+2),"",IF(T63=Калькулятор!$B$5+2,0,IF(T63&lt;=Калькулятор!$B$5,0,0)))</f>
        <v>0</v>
      </c>
      <c r="O63" s="34">
        <f>IF(T63&gt;(Калькулятор!$B$5+2),"",IF(T63=Калькулятор!$B$5+2,0,IF(T63&lt;=Калькулятор!$B$5,0,0)))</f>
        <v>0</v>
      </c>
      <c r="P63" s="34">
        <f>IF(T63&gt;(Калькулятор!$B$5+2),"",IF(T63=Калькулятор!$B$5+2,0,IF(T63&lt;=Калькулятор!$B$5,0,0)))</f>
        <v>0</v>
      </c>
      <c r="Q63" s="34">
        <f>IF(T63&gt;(Калькулятор!$B$5+2),"",IF(T63=Калькулятор!$B$5+2,0,IF(T63&lt;=Калькулятор!$B$5,0,0)))</f>
        <v>0</v>
      </c>
      <c r="R63" s="37" t="str">
        <f>IF(T63&gt;(Калькулятор!$B$5+2),"",IF(T63=Калькулятор!$B$5+2,XIRR($D$7:D62,$B$7:B62,50),"Х"))</f>
        <v>Х</v>
      </c>
      <c r="S63" s="38" t="str">
        <f>IF(T63&gt;(Калькулятор!$B$5+2),"",IF(T63=Калькулятор!$B$5+2,F63+E63+J63,"Х"))</f>
        <v>Х</v>
      </c>
      <c r="T63" s="28">
        <v>57</v>
      </c>
      <c r="U63" s="29">
        <f ca="1">Калькулятор!E60</f>
        <v>-1000</v>
      </c>
    </row>
    <row r="64" spans="1:21" ht="15.6" x14ac:dyDescent="0.3">
      <c r="A64" s="30">
        <f ca="1">IF(T64&gt;(Калькулятор!$B$5+2),"",IF(T64=Калькулятор!$B$5+2,"Усього",Калькулятор!C61))</f>
        <v>57</v>
      </c>
      <c r="B64" s="31">
        <f ca="1">IF(T64&gt;(Калькулятор!$B$5+2),"",IF(T64=Калькулятор!$B$5+2,"Х",Калькулятор!D61))</f>
        <v>45899</v>
      </c>
      <c r="C64" s="32">
        <f ca="1">IF(T64&gt;(Калькулятор!$B$5+2),"",IF(T64=Калькулятор!$B$5+2,SUM($C$8:C63),IFERROR(B64-B63,"")))</f>
        <v>5</v>
      </c>
      <c r="D64" s="33">
        <f ca="1">IF(T64&gt;(Калькулятор!$B$5+2),"",IF(T64=Калькулятор!$B$5+2,SUM(D63),Калькулятор!I61))</f>
        <v>50</v>
      </c>
      <c r="E64" s="33">
        <f ca="1">IF(T64&gt;(Калькулятор!$B$5+2),"",IF(T64=Калькулятор!$B$5+2,SUM(E63),Калькулятор!G61))</f>
        <v>0</v>
      </c>
      <c r="F64" s="33">
        <f ca="1">IF(T64&gt;(Калькулятор!$B$5+2),"",IF(T64=Калькулятор!$B$5+2,SUM($F$7:F63),Калькулятор!H61))</f>
        <v>50</v>
      </c>
      <c r="G64" s="34">
        <f>IF(T64&gt;(Калькулятор!$B$5+2),"",IF(T64=Калькулятор!$B$5+2,0,IF(T64&lt;=Калькулятор!$B$5,0,0)))</f>
        <v>0</v>
      </c>
      <c r="H64" s="34">
        <f>IF(T64&gt;(Калькулятор!$B$5+2),"",IF(T64=Калькулятор!$B$5+2,0,IF(T64&lt;=Калькулятор!$B$5,0,0)))</f>
        <v>0</v>
      </c>
      <c r="I64" s="35">
        <f>IF(T64&gt;(Калькулятор!$B$5+2),"",IF(T64=Калькулятор!$B$5+2,0,IF(T64&lt;=Калькулятор!$B$5,0,0)))</f>
        <v>0</v>
      </c>
      <c r="J64" s="33">
        <f>IF(T64&gt;(Калькулятор!$B$5+2),"",IF(T64=Калькулятор!$B$5+2,SUM($J$7:J63),IF(T64&lt;=Калькулятор!$B$5,0,0)))</f>
        <v>0</v>
      </c>
      <c r="K64" s="36">
        <f>IF(T64&gt;(Калькулятор!$B$5+2),"",IF(T64=Калькулятор!$B$5+2,0,IF(T64&lt;=Калькулятор!$B$5,0,0)))</f>
        <v>0</v>
      </c>
      <c r="L64" s="34">
        <f>IF(T64&gt;(Калькулятор!$B$5+2),"",IF(T64=Калькулятор!$B$5+2,0,IF(T64&lt;=Калькулятор!$B$5,0,0)))</f>
        <v>0</v>
      </c>
      <c r="M64" s="34">
        <f>IF(T64&gt;(Калькулятор!$B$5+2),"",IF(T64=Калькулятор!$B$5+2,0,IF(T64&lt;=Калькулятор!$B$5,0,0)))</f>
        <v>0</v>
      </c>
      <c r="N64" s="34">
        <f>IF(T64&gt;(Калькулятор!$B$5+2),"",IF(T64=Калькулятор!$B$5+2,0,IF(T64&lt;=Калькулятор!$B$5,0,0)))</f>
        <v>0</v>
      </c>
      <c r="O64" s="34">
        <f>IF(T64&gt;(Калькулятор!$B$5+2),"",IF(T64=Калькулятор!$B$5+2,0,IF(T64&lt;=Калькулятор!$B$5,0,0)))</f>
        <v>0</v>
      </c>
      <c r="P64" s="34">
        <f>IF(T64&gt;(Калькулятор!$B$5+2),"",IF(T64=Калькулятор!$B$5+2,0,IF(T64&lt;=Калькулятор!$B$5,0,0)))</f>
        <v>0</v>
      </c>
      <c r="Q64" s="34">
        <f>IF(T64&gt;(Калькулятор!$B$5+2),"",IF(T64=Калькулятор!$B$5+2,0,IF(T64&lt;=Калькулятор!$B$5,0,0)))</f>
        <v>0</v>
      </c>
      <c r="R64" s="37" t="str">
        <f>IF(T64&gt;(Калькулятор!$B$5+2),"",IF(T64=Калькулятор!$B$5+2,XIRR($D$7:D63,$B$7:B63,50),"Х"))</f>
        <v>Х</v>
      </c>
      <c r="S64" s="38" t="str">
        <f>IF(T64&gt;(Калькулятор!$B$5+2),"",IF(T64=Калькулятор!$B$5+2,F64+E64+J64,"Х"))</f>
        <v>Х</v>
      </c>
      <c r="T64" s="28">
        <v>58</v>
      </c>
      <c r="U64" s="29">
        <f ca="1">Калькулятор!E61</f>
        <v>-1000</v>
      </c>
    </row>
    <row r="65" spans="1:21" ht="15.6" x14ac:dyDescent="0.3">
      <c r="A65" s="30">
        <f ca="1">IF(T65&gt;(Калькулятор!$B$5+2),"",IF(T65=Калькулятор!$B$5+2,"Усього",Калькулятор!C62))</f>
        <v>58</v>
      </c>
      <c r="B65" s="31">
        <f ca="1">IF(T65&gt;(Калькулятор!$B$5+2),"",IF(T65=Калькулятор!$B$5+2,"Х",Калькулятор!D62))</f>
        <v>45904</v>
      </c>
      <c r="C65" s="32">
        <f ca="1">IF(T65&gt;(Калькулятор!$B$5+2),"",IF(T65=Калькулятор!$B$5+2,SUM($C$8:C64),IFERROR(B65-B64,"")))</f>
        <v>5</v>
      </c>
      <c r="D65" s="33">
        <f ca="1">IF(T65&gt;(Калькулятор!$B$5+2),"",IF(T65=Калькулятор!$B$5+2,SUM(D64),Калькулятор!I62))</f>
        <v>50</v>
      </c>
      <c r="E65" s="33">
        <f ca="1">IF(T65&gt;(Калькулятор!$B$5+2),"",IF(T65=Калькулятор!$B$5+2,SUM(E64),Калькулятор!G62))</f>
        <v>0</v>
      </c>
      <c r="F65" s="33">
        <f ca="1">IF(T65&gt;(Калькулятор!$B$5+2),"",IF(T65=Калькулятор!$B$5+2,SUM($F$7:F64),Калькулятор!H62))</f>
        <v>50</v>
      </c>
      <c r="G65" s="34">
        <f>IF(T65&gt;(Калькулятор!$B$5+2),"",IF(T65=Калькулятор!$B$5+2,0,IF(T65&lt;=Калькулятор!$B$5,0,0)))</f>
        <v>0</v>
      </c>
      <c r="H65" s="34">
        <f>IF(T65&gt;(Калькулятор!$B$5+2),"",IF(T65=Калькулятор!$B$5+2,0,IF(T65&lt;=Калькулятор!$B$5,0,0)))</f>
        <v>0</v>
      </c>
      <c r="I65" s="35">
        <f>IF(T65&gt;(Калькулятор!$B$5+2),"",IF(T65=Калькулятор!$B$5+2,0,IF(T65&lt;=Калькулятор!$B$5,0,0)))</f>
        <v>0</v>
      </c>
      <c r="J65" s="33">
        <f>IF(T65&gt;(Калькулятор!$B$5+2),"",IF(T65=Калькулятор!$B$5+2,SUM($J$7:J64),IF(T65&lt;=Калькулятор!$B$5,0,0)))</f>
        <v>0</v>
      </c>
      <c r="K65" s="36">
        <f>IF(T65&gt;(Калькулятор!$B$5+2),"",IF(T65=Калькулятор!$B$5+2,0,IF(T65&lt;=Калькулятор!$B$5,0,0)))</f>
        <v>0</v>
      </c>
      <c r="L65" s="34">
        <f>IF(T65&gt;(Калькулятор!$B$5+2),"",IF(T65=Калькулятор!$B$5+2,0,IF(T65&lt;=Калькулятор!$B$5,0,0)))</f>
        <v>0</v>
      </c>
      <c r="M65" s="34">
        <f>IF(T65&gt;(Калькулятор!$B$5+2),"",IF(T65=Калькулятор!$B$5+2,0,IF(T65&lt;=Калькулятор!$B$5,0,0)))</f>
        <v>0</v>
      </c>
      <c r="N65" s="34">
        <f>IF(T65&gt;(Калькулятор!$B$5+2),"",IF(T65=Калькулятор!$B$5+2,0,IF(T65&lt;=Калькулятор!$B$5,0,0)))</f>
        <v>0</v>
      </c>
      <c r="O65" s="34">
        <f>IF(T65&gt;(Калькулятор!$B$5+2),"",IF(T65=Калькулятор!$B$5+2,0,IF(T65&lt;=Калькулятор!$B$5,0,0)))</f>
        <v>0</v>
      </c>
      <c r="P65" s="34">
        <f>IF(T65&gt;(Калькулятор!$B$5+2),"",IF(T65=Калькулятор!$B$5+2,0,IF(T65&lt;=Калькулятор!$B$5,0,0)))</f>
        <v>0</v>
      </c>
      <c r="Q65" s="34">
        <f>IF(T65&gt;(Калькулятор!$B$5+2),"",IF(T65=Калькулятор!$B$5+2,0,IF(T65&lt;=Калькулятор!$B$5,0,0)))</f>
        <v>0</v>
      </c>
      <c r="R65" s="37" t="str">
        <f>IF(T65&gt;(Калькулятор!$B$5+2),"",IF(T65=Калькулятор!$B$5+2,XIRR($D$7:D64,$B$7:B64,50),"Х"))</f>
        <v>Х</v>
      </c>
      <c r="S65" s="38" t="str">
        <f>IF(T65&gt;(Калькулятор!$B$5+2),"",IF(T65=Калькулятор!$B$5+2,F65+E65+J65,"Х"))</f>
        <v>Х</v>
      </c>
      <c r="T65" s="28">
        <v>59</v>
      </c>
      <c r="U65" s="29">
        <f ca="1">Калькулятор!E62</f>
        <v>-1000</v>
      </c>
    </row>
    <row r="66" spans="1:21" ht="15.6" x14ac:dyDescent="0.3">
      <c r="A66" s="30">
        <f ca="1">IF(T66&gt;(Калькулятор!$B$5+2),"",IF(T66=Калькулятор!$B$5+2,"Усього",Калькулятор!C63))</f>
        <v>59</v>
      </c>
      <c r="B66" s="31">
        <f ca="1">IF(T66&gt;(Калькулятор!$B$5+2),"",IF(T66=Калькулятор!$B$5+2,"Х",Калькулятор!D63))</f>
        <v>45909</v>
      </c>
      <c r="C66" s="32">
        <f ca="1">IF(T66&gt;(Калькулятор!$B$5+2),"",IF(T66=Калькулятор!$B$5+2,SUM($C$8:C65),IFERROR(B66-B65,"")))</f>
        <v>5</v>
      </c>
      <c r="D66" s="33">
        <f ca="1">IF(T66&gt;(Калькулятор!$B$5+2),"",IF(T66=Калькулятор!$B$5+2,SUM(D65),Калькулятор!I63))</f>
        <v>50</v>
      </c>
      <c r="E66" s="33">
        <f ca="1">IF(T66&gt;(Калькулятор!$B$5+2),"",IF(T66=Калькулятор!$B$5+2,SUM(E65),Калькулятор!G63))</f>
        <v>0</v>
      </c>
      <c r="F66" s="33">
        <f ca="1">IF(T66&gt;(Калькулятор!$B$5+2),"",IF(T66=Калькулятор!$B$5+2,SUM($F$7:F65),Калькулятор!H63))</f>
        <v>50</v>
      </c>
      <c r="G66" s="34">
        <f>IF(T66&gt;(Калькулятор!$B$5+2),"",IF(T66=Калькулятор!$B$5+2,0,IF(T66&lt;=Калькулятор!$B$5,0,0)))</f>
        <v>0</v>
      </c>
      <c r="H66" s="34">
        <f>IF(T66&gt;(Калькулятор!$B$5+2),"",IF(T66=Калькулятор!$B$5+2,0,IF(T66&lt;=Калькулятор!$B$5,0,0)))</f>
        <v>0</v>
      </c>
      <c r="I66" s="35">
        <f>IF(T66&gt;(Калькулятор!$B$5+2),"",IF(T66=Калькулятор!$B$5+2,0,IF(T66&lt;=Калькулятор!$B$5,0,0)))</f>
        <v>0</v>
      </c>
      <c r="J66" s="33">
        <f>IF(T66&gt;(Калькулятор!$B$5+2),"",IF(T66=Калькулятор!$B$5+2,SUM($J$7:J65),IF(T66&lt;=Калькулятор!$B$5,0,0)))</f>
        <v>0</v>
      </c>
      <c r="K66" s="36">
        <f>IF(T66&gt;(Калькулятор!$B$5+2),"",IF(T66=Калькулятор!$B$5+2,0,IF(T66&lt;=Калькулятор!$B$5,0,0)))</f>
        <v>0</v>
      </c>
      <c r="L66" s="34">
        <f>IF(T66&gt;(Калькулятор!$B$5+2),"",IF(T66=Калькулятор!$B$5+2,0,IF(T66&lt;=Калькулятор!$B$5,0,0)))</f>
        <v>0</v>
      </c>
      <c r="M66" s="34">
        <f>IF(T66&gt;(Калькулятор!$B$5+2),"",IF(T66=Калькулятор!$B$5+2,0,IF(T66&lt;=Калькулятор!$B$5,0,0)))</f>
        <v>0</v>
      </c>
      <c r="N66" s="34">
        <f>IF(T66&gt;(Калькулятор!$B$5+2),"",IF(T66=Калькулятор!$B$5+2,0,IF(T66&lt;=Калькулятор!$B$5,0,0)))</f>
        <v>0</v>
      </c>
      <c r="O66" s="34">
        <f>IF(T66&gt;(Калькулятор!$B$5+2),"",IF(T66=Калькулятор!$B$5+2,0,IF(T66&lt;=Калькулятор!$B$5,0,0)))</f>
        <v>0</v>
      </c>
      <c r="P66" s="34">
        <f>IF(T66&gt;(Калькулятор!$B$5+2),"",IF(T66=Калькулятор!$B$5+2,0,IF(T66&lt;=Калькулятор!$B$5,0,0)))</f>
        <v>0</v>
      </c>
      <c r="Q66" s="34">
        <f>IF(T66&gt;(Калькулятор!$B$5+2),"",IF(T66=Калькулятор!$B$5+2,0,IF(T66&lt;=Калькулятор!$B$5,0,0)))</f>
        <v>0</v>
      </c>
      <c r="R66" s="37" t="str">
        <f>IF(T66&gt;(Калькулятор!$B$5+2),"",IF(T66=Калькулятор!$B$5+2,XIRR($D$7:D65,$B$7:B65,50),"Х"))</f>
        <v>Х</v>
      </c>
      <c r="S66" s="38" t="str">
        <f>IF(T66&gt;(Калькулятор!$B$5+2),"",IF(T66=Калькулятор!$B$5+2,F66+E66+J66,"Х"))</f>
        <v>Х</v>
      </c>
      <c r="T66" s="28">
        <v>60</v>
      </c>
      <c r="U66" s="29">
        <f ca="1">Калькулятор!E63</f>
        <v>-1000</v>
      </c>
    </row>
    <row r="67" spans="1:21" ht="15.6" x14ac:dyDescent="0.3">
      <c r="A67" s="30">
        <f ca="1">IF(T67&gt;(Калькулятор!$B$5+2),"",IF(T67=Калькулятор!$B$5+2,"Усього",Калькулятор!C64))</f>
        <v>60</v>
      </c>
      <c r="B67" s="31">
        <f ca="1">IF(T67&gt;(Калькулятор!$B$5+2),"",IF(T67=Калькулятор!$B$5+2,"Х",Калькулятор!D64))</f>
        <v>45914</v>
      </c>
      <c r="C67" s="32">
        <f ca="1">IF(T67&gt;(Калькулятор!$B$5+2),"",IF(T67=Калькулятор!$B$5+2,SUM($C$8:C66),IFERROR(B67-B66,"")))</f>
        <v>5</v>
      </c>
      <c r="D67" s="33">
        <f ca="1">IF(T67&gt;(Калькулятор!$B$5+2),"",IF(T67=Калькулятор!$B$5+2,SUM(D66),Калькулятор!I64))</f>
        <v>50</v>
      </c>
      <c r="E67" s="33">
        <f ca="1">IF(T67&gt;(Калькулятор!$B$5+2),"",IF(T67=Калькулятор!$B$5+2,SUM(E66),Калькулятор!G64))</f>
        <v>0</v>
      </c>
      <c r="F67" s="33">
        <f ca="1">IF(T67&gt;(Калькулятор!$B$5+2),"",IF(T67=Калькулятор!$B$5+2,SUM($F$7:F66),Калькулятор!H64))</f>
        <v>50</v>
      </c>
      <c r="G67" s="34">
        <f>IF(T67&gt;(Калькулятор!$B$5+2),"",IF(T67=Калькулятор!$B$5+2,0,IF(T67&lt;=Калькулятор!$B$5,0,0)))</f>
        <v>0</v>
      </c>
      <c r="H67" s="34">
        <f>IF(T67&gt;(Калькулятор!$B$5+2),"",IF(T67=Калькулятор!$B$5+2,0,IF(T67&lt;=Калькулятор!$B$5,0,0)))</f>
        <v>0</v>
      </c>
      <c r="I67" s="35">
        <f>IF(T67&gt;(Калькулятор!$B$5+2),"",IF(T67=Калькулятор!$B$5+2,0,IF(T67&lt;=Калькулятор!$B$5,0,0)))</f>
        <v>0</v>
      </c>
      <c r="J67" s="33">
        <f>IF(T67&gt;(Калькулятор!$B$5+2),"",IF(T67=Калькулятор!$B$5+2,SUM($J$7:J66),IF(T67&lt;=Калькулятор!$B$5,0,0)))</f>
        <v>0</v>
      </c>
      <c r="K67" s="36">
        <f>IF(T67&gt;(Калькулятор!$B$5+2),"",IF(T67=Калькулятор!$B$5+2,0,IF(T67&lt;=Калькулятор!$B$5,0,0)))</f>
        <v>0</v>
      </c>
      <c r="L67" s="34">
        <f>IF(T67&gt;(Калькулятор!$B$5+2),"",IF(T67=Калькулятор!$B$5+2,0,IF(T67&lt;=Калькулятор!$B$5,0,0)))</f>
        <v>0</v>
      </c>
      <c r="M67" s="34">
        <f>IF(T67&gt;(Калькулятор!$B$5+2),"",IF(T67=Калькулятор!$B$5+2,0,IF(T67&lt;=Калькулятор!$B$5,0,0)))</f>
        <v>0</v>
      </c>
      <c r="N67" s="34">
        <f>IF(T67&gt;(Калькулятор!$B$5+2),"",IF(T67=Калькулятор!$B$5+2,0,IF(T67&lt;=Калькулятор!$B$5,0,0)))</f>
        <v>0</v>
      </c>
      <c r="O67" s="34">
        <f>IF(T67&gt;(Калькулятор!$B$5+2),"",IF(T67=Калькулятор!$B$5+2,0,IF(T67&lt;=Калькулятор!$B$5,0,0)))</f>
        <v>0</v>
      </c>
      <c r="P67" s="34">
        <f>IF(T67&gt;(Калькулятор!$B$5+2),"",IF(T67=Калькулятор!$B$5+2,0,IF(T67&lt;=Калькулятор!$B$5,0,0)))</f>
        <v>0</v>
      </c>
      <c r="Q67" s="34">
        <f>IF(T67&gt;(Калькулятор!$B$5+2),"",IF(T67=Калькулятор!$B$5+2,0,IF(T67&lt;=Калькулятор!$B$5,0,0)))</f>
        <v>0</v>
      </c>
      <c r="R67" s="37" t="str">
        <f>IF(T67&gt;(Калькулятор!$B$5+2),"",IF(T67=Калькулятор!$B$5+2,XIRR($D$7:D66,$B$7:B66,50),"Х"))</f>
        <v>Х</v>
      </c>
      <c r="S67" s="38" t="str">
        <f>IF(T67&gt;(Калькулятор!$B$5+2),"",IF(T67=Калькулятор!$B$5+2,F67+E67+J67,"Х"))</f>
        <v>Х</v>
      </c>
      <c r="T67" s="28">
        <v>61</v>
      </c>
      <c r="U67" s="29">
        <f ca="1">Калькулятор!E64</f>
        <v>-1000</v>
      </c>
    </row>
    <row r="68" spans="1:21" ht="15.6" x14ac:dyDescent="0.3">
      <c r="A68" s="30">
        <f ca="1">IF(T68&gt;(Калькулятор!$B$5+2),"",IF(T68=Калькулятор!$B$5+2,"Усього",Калькулятор!C65))</f>
        <v>61</v>
      </c>
      <c r="B68" s="31">
        <f ca="1">IF(T68&gt;(Калькулятор!$B$5+2),"",IF(T68=Калькулятор!$B$5+2,"Х",Калькулятор!D65))</f>
        <v>45919</v>
      </c>
      <c r="C68" s="32">
        <f ca="1">IF(T68&gt;(Калькулятор!$B$5+2),"",IF(T68=Калькулятор!$B$5+2,SUM($C$8:C67),IFERROR(B68-B67,"")))</f>
        <v>5</v>
      </c>
      <c r="D68" s="33">
        <f ca="1">IF(T68&gt;(Калькулятор!$B$5+2),"",IF(T68=Калькулятор!$B$5+2,SUM(D67),Калькулятор!I65))</f>
        <v>50</v>
      </c>
      <c r="E68" s="33">
        <f ca="1">IF(T68&gt;(Калькулятор!$B$5+2),"",IF(T68=Калькулятор!$B$5+2,SUM(E67),Калькулятор!G65))</f>
        <v>0</v>
      </c>
      <c r="F68" s="33">
        <f ca="1">IF(T68&gt;(Калькулятор!$B$5+2),"",IF(T68=Калькулятор!$B$5+2,SUM($F$7:F67),Калькулятор!H65))</f>
        <v>50</v>
      </c>
      <c r="G68" s="34">
        <f>IF(T68&gt;(Калькулятор!$B$5+2),"",IF(T68=Калькулятор!$B$5+2,0,IF(T68&lt;=Калькулятор!$B$5,0,0)))</f>
        <v>0</v>
      </c>
      <c r="H68" s="34">
        <f>IF(T68&gt;(Калькулятор!$B$5+2),"",IF(T68=Калькулятор!$B$5+2,0,IF(T68&lt;=Калькулятор!$B$5,0,0)))</f>
        <v>0</v>
      </c>
      <c r="I68" s="35">
        <f>IF(T68&gt;(Калькулятор!$B$5+2),"",IF(T68=Калькулятор!$B$5+2,0,IF(T68&lt;=Калькулятор!$B$5,0,0)))</f>
        <v>0</v>
      </c>
      <c r="J68" s="33">
        <f>IF(T68&gt;(Калькулятор!$B$5+2),"",IF(T68=Калькулятор!$B$5+2,SUM($J$7:J67),IF(T68&lt;=Калькулятор!$B$5,0,0)))</f>
        <v>0</v>
      </c>
      <c r="K68" s="36">
        <f>IF(T68&gt;(Калькулятор!$B$5+2),"",IF(T68=Калькулятор!$B$5+2,0,IF(T68&lt;=Калькулятор!$B$5,0,0)))</f>
        <v>0</v>
      </c>
      <c r="L68" s="34">
        <f>IF(T68&gt;(Калькулятор!$B$5+2),"",IF(T68=Калькулятор!$B$5+2,0,IF(T68&lt;=Калькулятор!$B$5,0,0)))</f>
        <v>0</v>
      </c>
      <c r="M68" s="34">
        <f>IF(T68&gt;(Калькулятор!$B$5+2),"",IF(T68=Калькулятор!$B$5+2,0,IF(T68&lt;=Калькулятор!$B$5,0,0)))</f>
        <v>0</v>
      </c>
      <c r="N68" s="34">
        <f>IF(T68&gt;(Калькулятор!$B$5+2),"",IF(T68=Калькулятор!$B$5+2,0,IF(T68&lt;=Калькулятор!$B$5,0,0)))</f>
        <v>0</v>
      </c>
      <c r="O68" s="34">
        <f>IF(T68&gt;(Калькулятор!$B$5+2),"",IF(T68=Калькулятор!$B$5+2,0,IF(T68&lt;=Калькулятор!$B$5,0,0)))</f>
        <v>0</v>
      </c>
      <c r="P68" s="34">
        <f>IF(T68&gt;(Калькулятор!$B$5+2),"",IF(T68=Калькулятор!$B$5+2,0,IF(T68&lt;=Калькулятор!$B$5,0,0)))</f>
        <v>0</v>
      </c>
      <c r="Q68" s="34">
        <f>IF(T68&gt;(Калькулятор!$B$5+2),"",IF(T68=Калькулятор!$B$5+2,0,IF(T68&lt;=Калькулятор!$B$5,0,0)))</f>
        <v>0</v>
      </c>
      <c r="R68" s="37" t="str">
        <f>IF(T68&gt;(Калькулятор!$B$5+2),"",IF(T68=Калькулятор!$B$5+2,XIRR($D$7:D67,$B$7:B67,50),"Х"))</f>
        <v>Х</v>
      </c>
      <c r="S68" s="38" t="str">
        <f>IF(T68&gt;(Калькулятор!$B$5+2),"",IF(T68=Калькулятор!$B$5+2,F68+E68+J68,"Х"))</f>
        <v>Х</v>
      </c>
      <c r="T68" s="28">
        <v>62</v>
      </c>
      <c r="U68" s="29">
        <f ca="1">Калькулятор!E65</f>
        <v>-1000</v>
      </c>
    </row>
    <row r="69" spans="1:21" ht="15.6" x14ac:dyDescent="0.3">
      <c r="A69" s="30">
        <f ca="1">IF(T69&gt;(Калькулятор!$B$5+2),"",IF(T69=Калькулятор!$B$5+2,"Усього",Калькулятор!C66))</f>
        <v>62</v>
      </c>
      <c r="B69" s="31">
        <f ca="1">IF(T69&gt;(Калькулятор!$B$5+2),"",IF(T69=Калькулятор!$B$5+2,"Х",Калькулятор!D66))</f>
        <v>45924</v>
      </c>
      <c r="C69" s="32">
        <f ca="1">IF(T69&gt;(Калькулятор!$B$5+2),"",IF(T69=Калькулятор!$B$5+2,SUM($C$8:C68),IFERROR(B69-B68,"")))</f>
        <v>5</v>
      </c>
      <c r="D69" s="33">
        <f ca="1">IF(T69&gt;(Калькулятор!$B$5+2),"",IF(T69=Калькулятор!$B$5+2,SUM(D68),Калькулятор!I66))</f>
        <v>50</v>
      </c>
      <c r="E69" s="33">
        <f ca="1">IF(T69&gt;(Калькулятор!$B$5+2),"",IF(T69=Калькулятор!$B$5+2,SUM(E68),Калькулятор!G66))</f>
        <v>0</v>
      </c>
      <c r="F69" s="33">
        <f ca="1">IF(T69&gt;(Калькулятор!$B$5+2),"",IF(T69=Калькулятор!$B$5+2,SUM($F$7:F68),Калькулятор!H66))</f>
        <v>50</v>
      </c>
      <c r="G69" s="34">
        <f>IF(T69&gt;(Калькулятор!$B$5+2),"",IF(T69=Калькулятор!$B$5+2,0,IF(T69&lt;=Калькулятор!$B$5,0,0)))</f>
        <v>0</v>
      </c>
      <c r="H69" s="34">
        <f>IF(T69&gt;(Калькулятор!$B$5+2),"",IF(T69=Калькулятор!$B$5+2,0,IF(T69&lt;=Калькулятор!$B$5,0,0)))</f>
        <v>0</v>
      </c>
      <c r="I69" s="35">
        <f>IF(T69&gt;(Калькулятор!$B$5+2),"",IF(T69=Калькулятор!$B$5+2,0,IF(T69&lt;=Калькулятор!$B$5,0,0)))</f>
        <v>0</v>
      </c>
      <c r="J69" s="33">
        <f>IF(T69&gt;(Калькулятор!$B$5+2),"",IF(T69=Калькулятор!$B$5+2,SUM($J$7:J68),IF(T69&lt;=Калькулятор!$B$5,0,0)))</f>
        <v>0</v>
      </c>
      <c r="K69" s="36">
        <f>IF(T69&gt;(Калькулятор!$B$5+2),"",IF(T69=Калькулятор!$B$5+2,0,IF(T69&lt;=Калькулятор!$B$5,0,0)))</f>
        <v>0</v>
      </c>
      <c r="L69" s="34">
        <f>IF(T69&gt;(Калькулятор!$B$5+2),"",IF(T69=Калькулятор!$B$5+2,0,IF(T69&lt;=Калькулятор!$B$5,0,0)))</f>
        <v>0</v>
      </c>
      <c r="M69" s="34">
        <f>IF(T69&gt;(Калькулятор!$B$5+2),"",IF(T69=Калькулятор!$B$5+2,0,IF(T69&lt;=Калькулятор!$B$5,0,0)))</f>
        <v>0</v>
      </c>
      <c r="N69" s="34">
        <f>IF(T69&gt;(Калькулятор!$B$5+2),"",IF(T69=Калькулятор!$B$5+2,0,IF(T69&lt;=Калькулятор!$B$5,0,0)))</f>
        <v>0</v>
      </c>
      <c r="O69" s="34">
        <f>IF(T69&gt;(Калькулятор!$B$5+2),"",IF(T69=Калькулятор!$B$5+2,0,IF(T69&lt;=Калькулятор!$B$5,0,0)))</f>
        <v>0</v>
      </c>
      <c r="P69" s="34">
        <f>IF(T69&gt;(Калькулятор!$B$5+2),"",IF(T69=Калькулятор!$B$5+2,0,IF(T69&lt;=Калькулятор!$B$5,0,0)))</f>
        <v>0</v>
      </c>
      <c r="Q69" s="34">
        <f>IF(T69&gt;(Калькулятор!$B$5+2),"",IF(T69=Калькулятор!$B$5+2,0,IF(T69&lt;=Калькулятор!$B$5,0,0)))</f>
        <v>0</v>
      </c>
      <c r="R69" s="37" t="str">
        <f>IF(T69&gt;(Калькулятор!$B$5+2),"",IF(T69=Калькулятор!$B$5+2,XIRR($D$7:D68,$B$7:B68,50),"Х"))</f>
        <v>Х</v>
      </c>
      <c r="S69" s="38" t="str">
        <f>IF(T69&gt;(Калькулятор!$B$5+2),"",IF(T69=Калькулятор!$B$5+2,F69+E69+J69,"Х"))</f>
        <v>Х</v>
      </c>
      <c r="T69" s="28">
        <v>63</v>
      </c>
      <c r="U69" s="29">
        <f ca="1">Калькулятор!E66</f>
        <v>-1000</v>
      </c>
    </row>
    <row r="70" spans="1:21" ht="15.6" x14ac:dyDescent="0.3">
      <c r="A70" s="30">
        <f ca="1">IF(T70&gt;(Калькулятор!$B$5+2),"",IF(T70=Калькулятор!$B$5+2,"Усього",Калькулятор!C67))</f>
        <v>63</v>
      </c>
      <c r="B70" s="31">
        <f ca="1">IF(T70&gt;(Калькулятор!$B$5+2),"",IF(T70=Калькулятор!$B$5+2,"Х",Калькулятор!D67))</f>
        <v>45929</v>
      </c>
      <c r="C70" s="32">
        <f ca="1">IF(T70&gt;(Калькулятор!$B$5+2),"",IF(T70=Калькулятор!$B$5+2,SUM($C$8:C69),IFERROR(B70-B69,"")))</f>
        <v>5</v>
      </c>
      <c r="D70" s="33">
        <f ca="1">IF(T70&gt;(Калькулятор!$B$5+2),"",IF(T70=Калькулятор!$B$5+2,SUM(D69),Калькулятор!I67))</f>
        <v>50</v>
      </c>
      <c r="E70" s="33">
        <f ca="1">IF(T70&gt;(Калькулятор!$B$5+2),"",IF(T70=Калькулятор!$B$5+2,SUM(E69),Калькулятор!G67))</f>
        <v>0</v>
      </c>
      <c r="F70" s="33">
        <f ca="1">IF(T70&gt;(Калькулятор!$B$5+2),"",IF(T70=Калькулятор!$B$5+2,SUM($F$7:F69),Калькулятор!H67))</f>
        <v>50</v>
      </c>
      <c r="G70" s="34">
        <f>IF(T70&gt;(Калькулятор!$B$5+2),"",IF(T70=Калькулятор!$B$5+2,0,IF(T70&lt;=Калькулятор!$B$5,0,0)))</f>
        <v>0</v>
      </c>
      <c r="H70" s="34">
        <f>IF(T70&gt;(Калькулятор!$B$5+2),"",IF(T70=Калькулятор!$B$5+2,0,IF(T70&lt;=Калькулятор!$B$5,0,0)))</f>
        <v>0</v>
      </c>
      <c r="I70" s="35">
        <f>IF(T70&gt;(Калькулятор!$B$5+2),"",IF(T70=Калькулятор!$B$5+2,0,IF(T70&lt;=Калькулятор!$B$5,0,0)))</f>
        <v>0</v>
      </c>
      <c r="J70" s="33">
        <f>IF(T70&gt;(Калькулятор!$B$5+2),"",IF(T70=Калькулятор!$B$5+2,SUM($J$7:J69),IF(T70&lt;=Калькулятор!$B$5,0,0)))</f>
        <v>0</v>
      </c>
      <c r="K70" s="36">
        <f>IF(T70&gt;(Калькулятор!$B$5+2),"",IF(T70=Калькулятор!$B$5+2,0,IF(T70&lt;=Калькулятор!$B$5,0,0)))</f>
        <v>0</v>
      </c>
      <c r="L70" s="34">
        <f>IF(T70&gt;(Калькулятор!$B$5+2),"",IF(T70=Калькулятор!$B$5+2,0,IF(T70&lt;=Калькулятор!$B$5,0,0)))</f>
        <v>0</v>
      </c>
      <c r="M70" s="34">
        <f>IF(T70&gt;(Калькулятор!$B$5+2),"",IF(T70=Калькулятор!$B$5+2,0,IF(T70&lt;=Калькулятор!$B$5,0,0)))</f>
        <v>0</v>
      </c>
      <c r="N70" s="34">
        <f>IF(T70&gt;(Калькулятор!$B$5+2),"",IF(T70=Калькулятор!$B$5+2,0,IF(T70&lt;=Калькулятор!$B$5,0,0)))</f>
        <v>0</v>
      </c>
      <c r="O70" s="34">
        <f>IF(T70&gt;(Калькулятор!$B$5+2),"",IF(T70=Калькулятор!$B$5+2,0,IF(T70&lt;=Калькулятор!$B$5,0,0)))</f>
        <v>0</v>
      </c>
      <c r="P70" s="34">
        <f>IF(T70&gt;(Калькулятор!$B$5+2),"",IF(T70=Калькулятор!$B$5+2,0,IF(T70&lt;=Калькулятор!$B$5,0,0)))</f>
        <v>0</v>
      </c>
      <c r="Q70" s="34">
        <f>IF(T70&gt;(Калькулятор!$B$5+2),"",IF(T70=Калькулятор!$B$5+2,0,IF(T70&lt;=Калькулятор!$B$5,0,0)))</f>
        <v>0</v>
      </c>
      <c r="R70" s="37" t="str">
        <f>IF(T70&gt;(Калькулятор!$B$5+2),"",IF(T70=Калькулятор!$B$5+2,XIRR($D$7:D69,$B$7:B69,50),"Х"))</f>
        <v>Х</v>
      </c>
      <c r="S70" s="38" t="str">
        <f>IF(T70&gt;(Калькулятор!$B$5+2),"",IF(T70=Калькулятор!$B$5+2,F70+E70+J70,"Х"))</f>
        <v>Х</v>
      </c>
      <c r="T70" s="28">
        <v>64</v>
      </c>
      <c r="U70" s="29">
        <f ca="1">Калькулятор!E67</f>
        <v>-1000</v>
      </c>
    </row>
    <row r="71" spans="1:21" ht="15.6" x14ac:dyDescent="0.3">
      <c r="A71" s="30">
        <f ca="1">IF(T71&gt;(Калькулятор!$B$5+2),"",IF(T71=Калькулятор!$B$5+2,"Усього",Калькулятор!C68))</f>
        <v>64</v>
      </c>
      <c r="B71" s="31">
        <f ca="1">IF(T71&gt;(Калькулятор!$B$5+2),"",IF(T71=Калькулятор!$B$5+2,"Х",Калькулятор!D68))</f>
        <v>45934</v>
      </c>
      <c r="C71" s="32">
        <f ca="1">IF(T71&gt;(Калькулятор!$B$5+2),"",IF(T71=Калькулятор!$B$5+2,SUM($C$8:C70),IFERROR(B71-B70,"")))</f>
        <v>5</v>
      </c>
      <c r="D71" s="33">
        <f ca="1">IF(T71&gt;(Калькулятор!$B$5+2),"",IF(T71=Калькулятор!$B$5+2,SUM(D70),Калькулятор!I68))</f>
        <v>50</v>
      </c>
      <c r="E71" s="33">
        <f ca="1">IF(T71&gt;(Калькулятор!$B$5+2),"",IF(T71=Калькулятор!$B$5+2,SUM(E70),Калькулятор!G68))</f>
        <v>0</v>
      </c>
      <c r="F71" s="33">
        <f ca="1">IF(T71&gt;(Калькулятор!$B$5+2),"",IF(T71=Калькулятор!$B$5+2,SUM($F$7:F70),Калькулятор!H68))</f>
        <v>50</v>
      </c>
      <c r="G71" s="34">
        <f>IF(T71&gt;(Калькулятор!$B$5+2),"",IF(T71=Калькулятор!$B$5+2,0,IF(T71&lt;=Калькулятор!$B$5,0,0)))</f>
        <v>0</v>
      </c>
      <c r="H71" s="34">
        <f>IF(T71&gt;(Калькулятор!$B$5+2),"",IF(T71=Калькулятор!$B$5+2,0,IF(T71&lt;=Калькулятор!$B$5,0,0)))</f>
        <v>0</v>
      </c>
      <c r="I71" s="35">
        <f>IF(T71&gt;(Калькулятор!$B$5+2),"",IF(T71=Калькулятор!$B$5+2,0,IF(T71&lt;=Калькулятор!$B$5,0,0)))</f>
        <v>0</v>
      </c>
      <c r="J71" s="33">
        <f>IF(T71&gt;(Калькулятор!$B$5+2),"",IF(T71=Калькулятор!$B$5+2,SUM($J$7:J70),IF(T71&lt;=Калькулятор!$B$5,0,0)))</f>
        <v>0</v>
      </c>
      <c r="K71" s="36">
        <f>IF(T71&gt;(Калькулятор!$B$5+2),"",IF(T71=Калькулятор!$B$5+2,0,IF(T71&lt;=Калькулятор!$B$5,0,0)))</f>
        <v>0</v>
      </c>
      <c r="L71" s="34">
        <f>IF(T71&gt;(Калькулятор!$B$5+2),"",IF(T71=Калькулятор!$B$5+2,0,IF(T71&lt;=Калькулятор!$B$5,0,0)))</f>
        <v>0</v>
      </c>
      <c r="M71" s="34">
        <f>IF(T71&gt;(Калькулятор!$B$5+2),"",IF(T71=Калькулятор!$B$5+2,0,IF(T71&lt;=Калькулятор!$B$5,0,0)))</f>
        <v>0</v>
      </c>
      <c r="N71" s="34">
        <f>IF(T71&gt;(Калькулятор!$B$5+2),"",IF(T71=Калькулятор!$B$5+2,0,IF(T71&lt;=Калькулятор!$B$5,0,0)))</f>
        <v>0</v>
      </c>
      <c r="O71" s="34">
        <f>IF(T71&gt;(Калькулятор!$B$5+2),"",IF(T71=Калькулятор!$B$5+2,0,IF(T71&lt;=Калькулятор!$B$5,0,0)))</f>
        <v>0</v>
      </c>
      <c r="P71" s="34">
        <f>IF(T71&gt;(Калькулятор!$B$5+2),"",IF(T71=Калькулятор!$B$5+2,0,IF(T71&lt;=Калькулятор!$B$5,0,0)))</f>
        <v>0</v>
      </c>
      <c r="Q71" s="34">
        <f>IF(T71&gt;(Калькулятор!$B$5+2),"",IF(T71=Калькулятор!$B$5+2,0,IF(T71&lt;=Калькулятор!$B$5,0,0)))</f>
        <v>0</v>
      </c>
      <c r="R71" s="37" t="str">
        <f>IF(T71&gt;(Калькулятор!$B$5+2),"",IF(T71=Калькулятор!$B$5+2,XIRR($D$7:D70,$B$7:B70,50),"Х"))</f>
        <v>Х</v>
      </c>
      <c r="S71" s="38" t="str">
        <f>IF(T71&gt;(Калькулятор!$B$5+2),"",IF(T71=Калькулятор!$B$5+2,F71+E71+J71,"Х"))</f>
        <v>Х</v>
      </c>
      <c r="T71" s="28">
        <v>65</v>
      </c>
      <c r="U71" s="29">
        <f ca="1">Калькулятор!E68</f>
        <v>-1000</v>
      </c>
    </row>
    <row r="72" spans="1:21" ht="15.6" x14ac:dyDescent="0.3">
      <c r="A72" s="30">
        <f ca="1">IF(T72&gt;(Калькулятор!$B$5+2),"",IF(T72=Калькулятор!$B$5+2,"Усього",Калькулятор!C69))</f>
        <v>65</v>
      </c>
      <c r="B72" s="31">
        <f ca="1">IF(T72&gt;(Калькулятор!$B$5+2),"",IF(T72=Калькулятор!$B$5+2,"Х",Калькулятор!D69))</f>
        <v>45939</v>
      </c>
      <c r="C72" s="32">
        <f ca="1">IF(T72&gt;(Калькулятор!$B$5+2),"",IF(T72=Калькулятор!$B$5+2,SUM($C$8:C71),IFERROR(B72-B71,"")))</f>
        <v>5</v>
      </c>
      <c r="D72" s="33">
        <f ca="1">IF(T72&gt;(Калькулятор!$B$5+2),"",IF(T72=Калькулятор!$B$5+2,SUM(D71),Калькулятор!I69))</f>
        <v>50</v>
      </c>
      <c r="E72" s="33">
        <f ca="1">IF(T72&gt;(Калькулятор!$B$5+2),"",IF(T72=Калькулятор!$B$5+2,SUM(E71),Калькулятор!G69))</f>
        <v>0</v>
      </c>
      <c r="F72" s="33">
        <f ca="1">IF(T72&gt;(Калькулятор!$B$5+2),"",IF(T72=Калькулятор!$B$5+2,SUM($F$7:F71),Калькулятор!H69))</f>
        <v>50</v>
      </c>
      <c r="G72" s="34">
        <f>IF(T72&gt;(Калькулятор!$B$5+2),"",IF(T72=Калькулятор!$B$5+2,0,IF(T72&lt;=Калькулятор!$B$5,0,0)))</f>
        <v>0</v>
      </c>
      <c r="H72" s="34">
        <f>IF(T72&gt;(Калькулятор!$B$5+2),"",IF(T72=Калькулятор!$B$5+2,0,IF(T72&lt;=Калькулятор!$B$5,0,0)))</f>
        <v>0</v>
      </c>
      <c r="I72" s="35">
        <f>IF(T72&gt;(Калькулятор!$B$5+2),"",IF(T72=Калькулятор!$B$5+2,0,IF(T72&lt;=Калькулятор!$B$5,0,0)))</f>
        <v>0</v>
      </c>
      <c r="J72" s="33">
        <f>IF(T72&gt;(Калькулятор!$B$5+2),"",IF(T72=Калькулятор!$B$5+2,SUM($J$7:J71),IF(T72&lt;=Калькулятор!$B$5,0,0)))</f>
        <v>0</v>
      </c>
      <c r="K72" s="36">
        <f>IF(T72&gt;(Калькулятор!$B$5+2),"",IF(T72=Калькулятор!$B$5+2,0,IF(T72&lt;=Калькулятор!$B$5,0,0)))</f>
        <v>0</v>
      </c>
      <c r="L72" s="34">
        <f>IF(T72&gt;(Калькулятор!$B$5+2),"",IF(T72=Калькулятор!$B$5+2,0,IF(T72&lt;=Калькулятор!$B$5,0,0)))</f>
        <v>0</v>
      </c>
      <c r="M72" s="34">
        <f>IF(T72&gt;(Калькулятор!$B$5+2),"",IF(T72=Калькулятор!$B$5+2,0,IF(T72&lt;=Калькулятор!$B$5,0,0)))</f>
        <v>0</v>
      </c>
      <c r="N72" s="34">
        <f>IF(T72&gt;(Калькулятор!$B$5+2),"",IF(T72=Калькулятор!$B$5+2,0,IF(T72&lt;=Калькулятор!$B$5,0,0)))</f>
        <v>0</v>
      </c>
      <c r="O72" s="34">
        <f>IF(T72&gt;(Калькулятор!$B$5+2),"",IF(T72=Калькулятор!$B$5+2,0,IF(T72&lt;=Калькулятор!$B$5,0,0)))</f>
        <v>0</v>
      </c>
      <c r="P72" s="34">
        <f>IF(T72&gt;(Калькулятор!$B$5+2),"",IF(T72=Калькулятор!$B$5+2,0,IF(T72&lt;=Калькулятор!$B$5,0,0)))</f>
        <v>0</v>
      </c>
      <c r="Q72" s="34">
        <f>IF(T72&gt;(Калькулятор!$B$5+2),"",IF(T72=Калькулятор!$B$5+2,0,IF(T72&lt;=Калькулятор!$B$5,0,0)))</f>
        <v>0</v>
      </c>
      <c r="R72" s="37" t="str">
        <f>IF(T72&gt;(Калькулятор!$B$5+2),"",IF(T72=Калькулятор!$B$5+2,XIRR($D$7:D71,$B$7:B71,50),"Х"))</f>
        <v>Х</v>
      </c>
      <c r="S72" s="38" t="str">
        <f>IF(T72&gt;(Калькулятор!$B$5+2),"",IF(T72=Калькулятор!$B$5+2,F72+E72+J72,"Х"))</f>
        <v>Х</v>
      </c>
      <c r="T72" s="28">
        <v>66</v>
      </c>
      <c r="U72" s="29">
        <f ca="1">Калькулятор!E69</f>
        <v>-1000</v>
      </c>
    </row>
    <row r="73" spans="1:21" ht="15.6" x14ac:dyDescent="0.3">
      <c r="A73" s="30">
        <f ca="1">IF(T73&gt;(Калькулятор!$B$5+2),"",IF(T73=Калькулятор!$B$5+2,"Усього",Калькулятор!C70))</f>
        <v>66</v>
      </c>
      <c r="B73" s="31">
        <f ca="1">IF(T73&gt;(Калькулятор!$B$5+2),"",IF(T73=Калькулятор!$B$5+2,"Х",Калькулятор!D70))</f>
        <v>45944</v>
      </c>
      <c r="C73" s="32">
        <f ca="1">IF(T73&gt;(Калькулятор!$B$5+2),"",IF(T73=Калькулятор!$B$5+2,SUM($C$8:C72),IFERROR(B73-B72,"")))</f>
        <v>5</v>
      </c>
      <c r="D73" s="33">
        <f ca="1">IF(T73&gt;(Калькулятор!$B$5+2),"",IF(T73=Калькулятор!$B$5+2,SUM(D72),Калькулятор!I70))</f>
        <v>50</v>
      </c>
      <c r="E73" s="33">
        <f ca="1">IF(T73&gt;(Калькулятор!$B$5+2),"",IF(T73=Калькулятор!$B$5+2,SUM(E72),Калькулятор!G70))</f>
        <v>0</v>
      </c>
      <c r="F73" s="33">
        <f ca="1">IF(T73&gt;(Калькулятор!$B$5+2),"",IF(T73=Калькулятор!$B$5+2,SUM($F$7:F72),Калькулятор!H70))</f>
        <v>50</v>
      </c>
      <c r="G73" s="34">
        <f>IF(T73&gt;(Калькулятор!$B$5+2),"",IF(T73=Калькулятор!$B$5+2,0,IF(T73&lt;=Калькулятор!$B$5,0,0)))</f>
        <v>0</v>
      </c>
      <c r="H73" s="34">
        <f>IF(T73&gt;(Калькулятор!$B$5+2),"",IF(T73=Калькулятор!$B$5+2,0,IF(T73&lt;=Калькулятор!$B$5,0,0)))</f>
        <v>0</v>
      </c>
      <c r="I73" s="35">
        <f>IF(T73&gt;(Калькулятор!$B$5+2),"",IF(T73=Калькулятор!$B$5+2,0,IF(T73&lt;=Калькулятор!$B$5,0,0)))</f>
        <v>0</v>
      </c>
      <c r="J73" s="33">
        <f>IF(T73&gt;(Калькулятор!$B$5+2),"",IF(T73=Калькулятор!$B$5+2,SUM($J$7:J72),IF(T73&lt;=Калькулятор!$B$5,0,0)))</f>
        <v>0</v>
      </c>
      <c r="K73" s="36">
        <f>IF(T73&gt;(Калькулятор!$B$5+2),"",IF(T73=Калькулятор!$B$5+2,0,IF(T73&lt;=Калькулятор!$B$5,0,0)))</f>
        <v>0</v>
      </c>
      <c r="L73" s="34">
        <f>IF(T73&gt;(Калькулятор!$B$5+2),"",IF(T73=Калькулятор!$B$5+2,0,IF(T73&lt;=Калькулятор!$B$5,0,0)))</f>
        <v>0</v>
      </c>
      <c r="M73" s="34">
        <f>IF(T73&gt;(Калькулятор!$B$5+2),"",IF(T73=Калькулятор!$B$5+2,0,IF(T73&lt;=Калькулятор!$B$5,0,0)))</f>
        <v>0</v>
      </c>
      <c r="N73" s="34">
        <f>IF(T73&gt;(Калькулятор!$B$5+2),"",IF(T73=Калькулятор!$B$5+2,0,IF(T73&lt;=Калькулятор!$B$5,0,0)))</f>
        <v>0</v>
      </c>
      <c r="O73" s="34">
        <f>IF(T73&gt;(Калькулятор!$B$5+2),"",IF(T73=Калькулятор!$B$5+2,0,IF(T73&lt;=Калькулятор!$B$5,0,0)))</f>
        <v>0</v>
      </c>
      <c r="P73" s="34">
        <f>IF(T73&gt;(Калькулятор!$B$5+2),"",IF(T73=Калькулятор!$B$5+2,0,IF(T73&lt;=Калькулятор!$B$5,0,0)))</f>
        <v>0</v>
      </c>
      <c r="Q73" s="34">
        <f>IF(T73&gt;(Калькулятор!$B$5+2),"",IF(T73=Калькулятор!$B$5+2,0,IF(T73&lt;=Калькулятор!$B$5,0,0)))</f>
        <v>0</v>
      </c>
      <c r="R73" s="37" t="str">
        <f>IF(T73&gt;(Калькулятор!$B$5+2),"",IF(T73=Калькулятор!$B$5+2,XIRR($D$7:D72,$B$7:B72,50),"Х"))</f>
        <v>Х</v>
      </c>
      <c r="S73" s="38" t="str">
        <f>IF(T73&gt;(Калькулятор!$B$5+2),"",IF(T73=Калькулятор!$B$5+2,F73+E73+J73,"Х"))</f>
        <v>Х</v>
      </c>
      <c r="T73" s="28">
        <v>67</v>
      </c>
      <c r="U73" s="29">
        <f ca="1">Калькулятор!E70</f>
        <v>-1000</v>
      </c>
    </row>
    <row r="74" spans="1:21" ht="15.6" x14ac:dyDescent="0.3">
      <c r="A74" s="30">
        <f ca="1">IF(T74&gt;(Калькулятор!$B$5+2),"",IF(T74=Калькулятор!$B$5+2,"Усього",Калькулятор!C71))</f>
        <v>67</v>
      </c>
      <c r="B74" s="31">
        <f ca="1">IF(T74&gt;(Калькулятор!$B$5+2),"",IF(T74=Калькулятор!$B$5+2,"Х",Калькулятор!D71))</f>
        <v>45949</v>
      </c>
      <c r="C74" s="32">
        <f ca="1">IF(T74&gt;(Калькулятор!$B$5+2),"",IF(T74=Калькулятор!$B$5+2,SUM($C$8:C73),IFERROR(B74-B73,"")))</f>
        <v>5</v>
      </c>
      <c r="D74" s="33">
        <f ca="1">IF(T74&gt;(Калькулятор!$B$5+2),"",IF(T74=Калькулятор!$B$5+2,SUM(D73),Калькулятор!I71))</f>
        <v>50</v>
      </c>
      <c r="E74" s="33">
        <f ca="1">IF(T74&gt;(Калькулятор!$B$5+2),"",IF(T74=Калькулятор!$B$5+2,SUM(E73),Калькулятор!G71))</f>
        <v>0</v>
      </c>
      <c r="F74" s="33">
        <f ca="1">IF(T74&gt;(Калькулятор!$B$5+2),"",IF(T74=Калькулятор!$B$5+2,SUM($F$7:F73),Калькулятор!H71))</f>
        <v>50</v>
      </c>
      <c r="G74" s="34">
        <f>IF(T74&gt;(Калькулятор!$B$5+2),"",IF(T74=Калькулятор!$B$5+2,0,IF(T74&lt;=Калькулятор!$B$5,0,0)))</f>
        <v>0</v>
      </c>
      <c r="H74" s="34">
        <f>IF(T74&gt;(Калькулятор!$B$5+2),"",IF(T74=Калькулятор!$B$5+2,0,IF(T74&lt;=Калькулятор!$B$5,0,0)))</f>
        <v>0</v>
      </c>
      <c r="I74" s="35">
        <f>IF(T74&gt;(Калькулятор!$B$5+2),"",IF(T74=Калькулятор!$B$5+2,0,IF(T74&lt;=Калькулятор!$B$5,0,0)))</f>
        <v>0</v>
      </c>
      <c r="J74" s="33">
        <f>IF(T74&gt;(Калькулятор!$B$5+2),"",IF(T74=Калькулятор!$B$5+2,SUM($J$7:J73),IF(T74&lt;=Калькулятор!$B$5,0,0)))</f>
        <v>0</v>
      </c>
      <c r="K74" s="36">
        <f>IF(T74&gt;(Калькулятор!$B$5+2),"",IF(T74=Калькулятор!$B$5+2,0,IF(T74&lt;=Калькулятор!$B$5,0,0)))</f>
        <v>0</v>
      </c>
      <c r="L74" s="34">
        <f>IF(T74&gt;(Калькулятор!$B$5+2),"",IF(T74=Калькулятор!$B$5+2,0,IF(T74&lt;=Калькулятор!$B$5,0,0)))</f>
        <v>0</v>
      </c>
      <c r="M74" s="34">
        <f>IF(T74&gt;(Калькулятор!$B$5+2),"",IF(T74=Калькулятор!$B$5+2,0,IF(T74&lt;=Калькулятор!$B$5,0,0)))</f>
        <v>0</v>
      </c>
      <c r="N74" s="34">
        <f>IF(T74&gt;(Калькулятор!$B$5+2),"",IF(T74=Калькулятор!$B$5+2,0,IF(T74&lt;=Калькулятор!$B$5,0,0)))</f>
        <v>0</v>
      </c>
      <c r="O74" s="34">
        <f>IF(T74&gt;(Калькулятор!$B$5+2),"",IF(T74=Калькулятор!$B$5+2,0,IF(T74&lt;=Калькулятор!$B$5,0,0)))</f>
        <v>0</v>
      </c>
      <c r="P74" s="34">
        <f>IF(T74&gt;(Калькулятор!$B$5+2),"",IF(T74=Калькулятор!$B$5+2,0,IF(T74&lt;=Калькулятор!$B$5,0,0)))</f>
        <v>0</v>
      </c>
      <c r="Q74" s="34">
        <f>IF(T74&gt;(Калькулятор!$B$5+2),"",IF(T74=Калькулятор!$B$5+2,0,IF(T74&lt;=Калькулятор!$B$5,0,0)))</f>
        <v>0</v>
      </c>
      <c r="R74" s="37" t="str">
        <f>IF(T74&gt;(Калькулятор!$B$5+2),"",IF(T74=Калькулятор!$B$5+2,XIRR($D$7:D73,$B$7:B73,50),"Х"))</f>
        <v>Х</v>
      </c>
      <c r="S74" s="38" t="str">
        <f>IF(T74&gt;(Калькулятор!$B$5+2),"",IF(T74=Калькулятор!$B$5+2,F74+E74+J74,"Х"))</f>
        <v>Х</v>
      </c>
      <c r="T74" s="28">
        <v>68</v>
      </c>
      <c r="U74" s="29">
        <f ca="1">Калькулятор!E71</f>
        <v>-1000</v>
      </c>
    </row>
    <row r="75" spans="1:21" ht="15.6" x14ac:dyDescent="0.3">
      <c r="A75" s="30">
        <f ca="1">IF(T75&gt;(Калькулятор!$B$5+2),"",IF(T75=Калькулятор!$B$5+2,"Усього",Калькулятор!C72))</f>
        <v>68</v>
      </c>
      <c r="B75" s="31">
        <f ca="1">IF(T75&gt;(Калькулятор!$B$5+2),"",IF(T75=Калькулятор!$B$5+2,"Х",Калькулятор!D72))</f>
        <v>45954</v>
      </c>
      <c r="C75" s="32">
        <f ca="1">IF(T75&gt;(Калькулятор!$B$5+2),"",IF(T75=Калькулятор!$B$5+2,SUM($C$8:C74),IFERROR(B75-B74,"")))</f>
        <v>5</v>
      </c>
      <c r="D75" s="33">
        <f ca="1">IF(T75&gt;(Калькулятор!$B$5+2),"",IF(T75=Калькулятор!$B$5+2,SUM(D74),Калькулятор!I72))</f>
        <v>50</v>
      </c>
      <c r="E75" s="33">
        <f ca="1">IF(T75&gt;(Калькулятор!$B$5+2),"",IF(T75=Калькулятор!$B$5+2,SUM(E74),Калькулятор!G72))</f>
        <v>0</v>
      </c>
      <c r="F75" s="33">
        <f ca="1">IF(T75&gt;(Калькулятор!$B$5+2),"",IF(T75=Калькулятор!$B$5+2,SUM($F$7:F74),Калькулятор!H72))</f>
        <v>50</v>
      </c>
      <c r="G75" s="34">
        <f>IF(T75&gt;(Калькулятор!$B$5+2),"",IF(T75=Калькулятор!$B$5+2,0,IF(T75&lt;=Калькулятор!$B$5,0,0)))</f>
        <v>0</v>
      </c>
      <c r="H75" s="34">
        <f>IF(T75&gt;(Калькулятор!$B$5+2),"",IF(T75=Калькулятор!$B$5+2,0,IF(T75&lt;=Калькулятор!$B$5,0,0)))</f>
        <v>0</v>
      </c>
      <c r="I75" s="35">
        <f>IF(T75&gt;(Калькулятор!$B$5+2),"",IF(T75=Калькулятор!$B$5+2,0,IF(T75&lt;=Калькулятор!$B$5,0,0)))</f>
        <v>0</v>
      </c>
      <c r="J75" s="33">
        <f>IF(T75&gt;(Калькулятор!$B$5+2),"",IF(T75=Калькулятор!$B$5+2,SUM($J$7:J74),IF(T75&lt;=Калькулятор!$B$5,0,0)))</f>
        <v>0</v>
      </c>
      <c r="K75" s="36">
        <f>IF(T75&gt;(Калькулятор!$B$5+2),"",IF(T75=Калькулятор!$B$5+2,0,IF(T75&lt;=Калькулятор!$B$5,0,0)))</f>
        <v>0</v>
      </c>
      <c r="L75" s="34">
        <f>IF(T75&gt;(Калькулятор!$B$5+2),"",IF(T75=Калькулятор!$B$5+2,0,IF(T75&lt;=Калькулятор!$B$5,0,0)))</f>
        <v>0</v>
      </c>
      <c r="M75" s="34">
        <f>IF(T75&gt;(Калькулятор!$B$5+2),"",IF(T75=Калькулятор!$B$5+2,0,IF(T75&lt;=Калькулятор!$B$5,0,0)))</f>
        <v>0</v>
      </c>
      <c r="N75" s="34">
        <f>IF(T75&gt;(Калькулятор!$B$5+2),"",IF(T75=Калькулятор!$B$5+2,0,IF(T75&lt;=Калькулятор!$B$5,0,0)))</f>
        <v>0</v>
      </c>
      <c r="O75" s="34">
        <f>IF(T75&gt;(Калькулятор!$B$5+2),"",IF(T75=Калькулятор!$B$5+2,0,IF(T75&lt;=Калькулятор!$B$5,0,0)))</f>
        <v>0</v>
      </c>
      <c r="P75" s="34">
        <f>IF(T75&gt;(Калькулятор!$B$5+2),"",IF(T75=Калькулятор!$B$5+2,0,IF(T75&lt;=Калькулятор!$B$5,0,0)))</f>
        <v>0</v>
      </c>
      <c r="Q75" s="34">
        <f>IF(T75&gt;(Калькулятор!$B$5+2),"",IF(T75=Калькулятор!$B$5+2,0,IF(T75&lt;=Калькулятор!$B$5,0,0)))</f>
        <v>0</v>
      </c>
      <c r="R75" s="37" t="str">
        <f>IF(T75&gt;(Калькулятор!$B$5+2),"",IF(T75=Калькулятор!$B$5+2,XIRR($D$7:D74,$B$7:B74,50),"Х"))</f>
        <v>Х</v>
      </c>
      <c r="S75" s="38" t="str">
        <f>IF(T75&gt;(Калькулятор!$B$5+2),"",IF(T75=Калькулятор!$B$5+2,F75+E75+J75,"Х"))</f>
        <v>Х</v>
      </c>
      <c r="T75" s="28">
        <v>69</v>
      </c>
      <c r="U75" s="29">
        <f ca="1">Калькулятор!E72</f>
        <v>-1000</v>
      </c>
    </row>
    <row r="76" spans="1:21" ht="15.6" x14ac:dyDescent="0.3">
      <c r="A76" s="30">
        <f ca="1">IF(T76&gt;(Калькулятор!$B$5+2),"",IF(T76=Калькулятор!$B$5+2,"Усього",Калькулятор!C73))</f>
        <v>69</v>
      </c>
      <c r="B76" s="31">
        <f ca="1">IF(T76&gt;(Калькулятор!$B$5+2),"",IF(T76=Калькулятор!$B$5+2,"Х",Калькулятор!D73))</f>
        <v>45959</v>
      </c>
      <c r="C76" s="32">
        <f ca="1">IF(T76&gt;(Калькулятор!$B$5+2),"",IF(T76=Калькулятор!$B$5+2,SUM($C$8:C75),IFERROR(B76-B75,"")))</f>
        <v>5</v>
      </c>
      <c r="D76" s="33">
        <f ca="1">IF(T76&gt;(Калькулятор!$B$5+2),"",IF(T76=Калькулятор!$B$5+2,SUM(D75),Калькулятор!I73))</f>
        <v>50</v>
      </c>
      <c r="E76" s="33">
        <f ca="1">IF(T76&gt;(Калькулятор!$B$5+2),"",IF(T76=Калькулятор!$B$5+2,SUM(E75),Калькулятор!G73))</f>
        <v>0</v>
      </c>
      <c r="F76" s="33">
        <f ca="1">IF(T76&gt;(Калькулятор!$B$5+2),"",IF(T76=Калькулятор!$B$5+2,SUM($F$7:F75),Калькулятор!H73))</f>
        <v>50</v>
      </c>
      <c r="G76" s="34">
        <f>IF(T76&gt;(Калькулятор!$B$5+2),"",IF(T76=Калькулятор!$B$5+2,0,IF(T76&lt;=Калькулятор!$B$5,0,0)))</f>
        <v>0</v>
      </c>
      <c r="H76" s="34">
        <f>IF(T76&gt;(Калькулятор!$B$5+2),"",IF(T76=Калькулятор!$B$5+2,0,IF(T76&lt;=Калькулятор!$B$5,0,0)))</f>
        <v>0</v>
      </c>
      <c r="I76" s="35">
        <f>IF(T76&gt;(Калькулятор!$B$5+2),"",IF(T76=Калькулятор!$B$5+2,0,IF(T76&lt;=Калькулятор!$B$5,0,0)))</f>
        <v>0</v>
      </c>
      <c r="J76" s="33">
        <f>IF(T76&gt;(Калькулятор!$B$5+2),"",IF(T76=Калькулятор!$B$5+2,SUM($J$7:J75),IF(T76&lt;=Калькулятор!$B$5,0,0)))</f>
        <v>0</v>
      </c>
      <c r="K76" s="36">
        <f>IF(T76&gt;(Калькулятор!$B$5+2),"",IF(T76=Калькулятор!$B$5+2,0,IF(T76&lt;=Калькулятор!$B$5,0,0)))</f>
        <v>0</v>
      </c>
      <c r="L76" s="34">
        <f>IF(T76&gt;(Калькулятор!$B$5+2),"",IF(T76=Калькулятор!$B$5+2,0,IF(T76&lt;=Калькулятор!$B$5,0,0)))</f>
        <v>0</v>
      </c>
      <c r="M76" s="34">
        <f>IF(T76&gt;(Калькулятор!$B$5+2),"",IF(T76=Калькулятор!$B$5+2,0,IF(T76&lt;=Калькулятор!$B$5,0,0)))</f>
        <v>0</v>
      </c>
      <c r="N76" s="34">
        <f>IF(T76&gt;(Калькулятор!$B$5+2),"",IF(T76=Калькулятор!$B$5+2,0,IF(T76&lt;=Калькулятор!$B$5,0,0)))</f>
        <v>0</v>
      </c>
      <c r="O76" s="34">
        <f>IF(T76&gt;(Калькулятор!$B$5+2),"",IF(T76=Калькулятор!$B$5+2,0,IF(T76&lt;=Калькулятор!$B$5,0,0)))</f>
        <v>0</v>
      </c>
      <c r="P76" s="34">
        <f>IF(T76&gt;(Калькулятор!$B$5+2),"",IF(T76=Калькулятор!$B$5+2,0,IF(T76&lt;=Калькулятор!$B$5,0,0)))</f>
        <v>0</v>
      </c>
      <c r="Q76" s="34">
        <f>IF(T76&gt;(Калькулятор!$B$5+2),"",IF(T76=Калькулятор!$B$5+2,0,IF(T76&lt;=Калькулятор!$B$5,0,0)))</f>
        <v>0</v>
      </c>
      <c r="R76" s="37" t="str">
        <f>IF(T76&gt;(Калькулятор!$B$5+2),"",IF(T76=Калькулятор!$B$5+2,XIRR($D$7:D75,$B$7:B75,50),"Х"))</f>
        <v>Х</v>
      </c>
      <c r="S76" s="38" t="str">
        <f>IF(T76&gt;(Калькулятор!$B$5+2),"",IF(T76=Калькулятор!$B$5+2,F76+E76+J76,"Х"))</f>
        <v>Х</v>
      </c>
      <c r="T76" s="28">
        <v>70</v>
      </c>
      <c r="U76" s="29">
        <f ca="1">Калькулятор!E73</f>
        <v>-1000</v>
      </c>
    </row>
    <row r="77" spans="1:21" ht="15.6" x14ac:dyDescent="0.3">
      <c r="A77" s="30">
        <f ca="1">IF(T77&gt;(Калькулятор!$B$5+2),"",IF(T77=Калькулятор!$B$5+2,"Усього",Калькулятор!C74))</f>
        <v>70</v>
      </c>
      <c r="B77" s="31">
        <f ca="1">IF(T77&gt;(Калькулятор!$B$5+2),"",IF(T77=Калькулятор!$B$5+2,"Х",Калькулятор!D74))</f>
        <v>45964</v>
      </c>
      <c r="C77" s="32">
        <f ca="1">IF(T77&gt;(Калькулятор!$B$5+2),"",IF(T77=Калькулятор!$B$5+2,SUM($C$8:C76),IFERROR(B77-B76,"")))</f>
        <v>5</v>
      </c>
      <c r="D77" s="33">
        <f ca="1">IF(T77&gt;(Калькулятор!$B$5+2),"",IF(T77=Калькулятор!$B$5+2,SUM(D76),Калькулятор!I74))</f>
        <v>50</v>
      </c>
      <c r="E77" s="33">
        <f ca="1">IF(T77&gt;(Калькулятор!$B$5+2),"",IF(T77=Калькулятор!$B$5+2,SUM(E76),Калькулятор!G74))</f>
        <v>0</v>
      </c>
      <c r="F77" s="33">
        <f ca="1">IF(T77&gt;(Калькулятор!$B$5+2),"",IF(T77=Калькулятор!$B$5+2,SUM($F$7:F76),Калькулятор!H74))</f>
        <v>50</v>
      </c>
      <c r="G77" s="34">
        <f>IF(T77&gt;(Калькулятор!$B$5+2),"",IF(T77=Калькулятор!$B$5+2,0,IF(T77&lt;=Калькулятор!$B$5,0,0)))</f>
        <v>0</v>
      </c>
      <c r="H77" s="34">
        <f>IF(T77&gt;(Калькулятор!$B$5+2),"",IF(T77=Калькулятор!$B$5+2,0,IF(T77&lt;=Калькулятор!$B$5,0,0)))</f>
        <v>0</v>
      </c>
      <c r="I77" s="35">
        <f>IF(T77&gt;(Калькулятор!$B$5+2),"",IF(T77=Калькулятор!$B$5+2,0,IF(T77&lt;=Калькулятор!$B$5,0,0)))</f>
        <v>0</v>
      </c>
      <c r="J77" s="33">
        <f>IF(T77&gt;(Калькулятор!$B$5+2),"",IF(T77=Калькулятор!$B$5+2,SUM($J$7:J76),IF(T77&lt;=Калькулятор!$B$5,0,0)))</f>
        <v>0</v>
      </c>
      <c r="K77" s="36">
        <f>IF(T77&gt;(Калькулятор!$B$5+2),"",IF(T77=Калькулятор!$B$5+2,0,IF(T77&lt;=Калькулятор!$B$5,0,0)))</f>
        <v>0</v>
      </c>
      <c r="L77" s="34">
        <f>IF(T77&gt;(Калькулятор!$B$5+2),"",IF(T77=Калькулятор!$B$5+2,0,IF(T77&lt;=Калькулятор!$B$5,0,0)))</f>
        <v>0</v>
      </c>
      <c r="M77" s="34">
        <f>IF(T77&gt;(Калькулятор!$B$5+2),"",IF(T77=Калькулятор!$B$5+2,0,IF(T77&lt;=Калькулятор!$B$5,0,0)))</f>
        <v>0</v>
      </c>
      <c r="N77" s="34">
        <f>IF(T77&gt;(Калькулятор!$B$5+2),"",IF(T77=Калькулятор!$B$5+2,0,IF(T77&lt;=Калькулятор!$B$5,0,0)))</f>
        <v>0</v>
      </c>
      <c r="O77" s="34">
        <f>IF(T77&gt;(Калькулятор!$B$5+2),"",IF(T77=Калькулятор!$B$5+2,0,IF(T77&lt;=Калькулятор!$B$5,0,0)))</f>
        <v>0</v>
      </c>
      <c r="P77" s="34">
        <f>IF(T77&gt;(Калькулятор!$B$5+2),"",IF(T77=Калькулятор!$B$5+2,0,IF(T77&lt;=Калькулятор!$B$5,0,0)))</f>
        <v>0</v>
      </c>
      <c r="Q77" s="34">
        <f>IF(T77&gt;(Калькулятор!$B$5+2),"",IF(T77=Калькулятор!$B$5+2,0,IF(T77&lt;=Калькулятор!$B$5,0,0)))</f>
        <v>0</v>
      </c>
      <c r="R77" s="37" t="str">
        <f>IF(T77&gt;(Калькулятор!$B$5+2),"",IF(T77=Калькулятор!$B$5+2,XIRR($D$7:D76,$B$7:B76,50),"Х"))</f>
        <v>Х</v>
      </c>
      <c r="S77" s="38" t="str">
        <f>IF(T77&gt;(Калькулятор!$B$5+2),"",IF(T77=Калькулятор!$B$5+2,F77+E77+J77,"Х"))</f>
        <v>Х</v>
      </c>
      <c r="T77" s="28">
        <v>71</v>
      </c>
      <c r="U77" s="29">
        <f ca="1">Калькулятор!E74</f>
        <v>-1000</v>
      </c>
    </row>
    <row r="78" spans="1:21" ht="15.6" x14ac:dyDescent="0.3">
      <c r="A78" s="30">
        <f ca="1">IF(T78&gt;(Калькулятор!$B$5+2),"",IF(T78=Калькулятор!$B$5+2,"Усього",Калькулятор!C75))</f>
        <v>71</v>
      </c>
      <c r="B78" s="31">
        <f ca="1">IF(T78&gt;(Калькулятор!$B$5+2),"",IF(T78=Калькулятор!$B$5+2,"Х",Калькулятор!D75))</f>
        <v>45969</v>
      </c>
      <c r="C78" s="32">
        <f ca="1">IF(T78&gt;(Калькулятор!$B$5+2),"",IF(T78=Калькулятор!$B$5+2,SUM($C$8:C77),IFERROR(B78-B77,"")))</f>
        <v>5</v>
      </c>
      <c r="D78" s="33">
        <f ca="1">IF(T78&gt;(Калькулятор!$B$5+2),"",IF(T78=Калькулятор!$B$5+2,SUM(D77),Калькулятор!I75))</f>
        <v>50</v>
      </c>
      <c r="E78" s="33">
        <f ca="1">IF(T78&gt;(Калькулятор!$B$5+2),"",IF(T78=Калькулятор!$B$5+2,SUM(E77),Калькулятор!G75))</f>
        <v>0</v>
      </c>
      <c r="F78" s="33">
        <f ca="1">IF(T78&gt;(Калькулятор!$B$5+2),"",IF(T78=Калькулятор!$B$5+2,SUM($F$7:F77),Калькулятор!H75))</f>
        <v>50</v>
      </c>
      <c r="G78" s="34">
        <f>IF(T78&gt;(Калькулятор!$B$5+2),"",IF(T78=Калькулятор!$B$5+2,0,IF(T78&lt;=Калькулятор!$B$5,0,0)))</f>
        <v>0</v>
      </c>
      <c r="H78" s="34">
        <f>IF(T78&gt;(Калькулятор!$B$5+2),"",IF(T78=Калькулятор!$B$5+2,0,IF(T78&lt;=Калькулятор!$B$5,0,0)))</f>
        <v>0</v>
      </c>
      <c r="I78" s="35">
        <f>IF(T78&gt;(Калькулятор!$B$5+2),"",IF(T78=Калькулятор!$B$5+2,0,IF(T78&lt;=Калькулятор!$B$5,0,0)))</f>
        <v>0</v>
      </c>
      <c r="J78" s="33">
        <f>IF(T78&gt;(Калькулятор!$B$5+2),"",IF(T78=Калькулятор!$B$5+2,SUM($J$7:J77),IF(T78&lt;=Калькулятор!$B$5,0,0)))</f>
        <v>0</v>
      </c>
      <c r="K78" s="36">
        <f>IF(T78&gt;(Калькулятор!$B$5+2),"",IF(T78=Калькулятор!$B$5+2,0,IF(T78&lt;=Калькулятор!$B$5,0,0)))</f>
        <v>0</v>
      </c>
      <c r="L78" s="34">
        <f>IF(T78&gt;(Калькулятор!$B$5+2),"",IF(T78=Калькулятор!$B$5+2,0,IF(T78&lt;=Калькулятор!$B$5,0,0)))</f>
        <v>0</v>
      </c>
      <c r="M78" s="34">
        <f>IF(T78&gt;(Калькулятор!$B$5+2),"",IF(T78=Калькулятор!$B$5+2,0,IF(T78&lt;=Калькулятор!$B$5,0,0)))</f>
        <v>0</v>
      </c>
      <c r="N78" s="34">
        <f>IF(T78&gt;(Калькулятор!$B$5+2),"",IF(T78=Калькулятор!$B$5+2,0,IF(T78&lt;=Калькулятор!$B$5,0,0)))</f>
        <v>0</v>
      </c>
      <c r="O78" s="34">
        <f>IF(T78&gt;(Калькулятор!$B$5+2),"",IF(T78=Калькулятор!$B$5+2,0,IF(T78&lt;=Калькулятор!$B$5,0,0)))</f>
        <v>0</v>
      </c>
      <c r="P78" s="34">
        <f>IF(T78&gt;(Калькулятор!$B$5+2),"",IF(T78=Калькулятор!$B$5+2,0,IF(T78&lt;=Калькулятор!$B$5,0,0)))</f>
        <v>0</v>
      </c>
      <c r="Q78" s="34">
        <f>IF(T78&gt;(Калькулятор!$B$5+2),"",IF(T78=Калькулятор!$B$5+2,0,IF(T78&lt;=Калькулятор!$B$5,0,0)))</f>
        <v>0</v>
      </c>
      <c r="R78" s="37" t="str">
        <f>IF(T78&gt;(Калькулятор!$B$5+2),"",IF(T78=Калькулятор!$B$5+2,XIRR($D$7:D77,$B$7:B77,50),"Х"))</f>
        <v>Х</v>
      </c>
      <c r="S78" s="38" t="str">
        <f>IF(T78&gt;(Калькулятор!$B$5+2),"",IF(T78=Калькулятор!$B$5+2,F78+E78+J78,"Х"))</f>
        <v>Х</v>
      </c>
      <c r="T78" s="28">
        <v>72</v>
      </c>
      <c r="U78" s="29">
        <f ca="1">Калькулятор!E75</f>
        <v>-1000</v>
      </c>
    </row>
    <row r="79" spans="1:21" ht="15.6" x14ac:dyDescent="0.3">
      <c r="A79" s="30">
        <f ca="1">IF(T79&gt;(Калькулятор!$B$5+2),"",IF(T79=Калькулятор!$B$5+2,"Усього",Калькулятор!C76))</f>
        <v>72</v>
      </c>
      <c r="B79" s="31">
        <f ca="1">IF(T79&gt;(Калькулятор!$B$5+2),"",IF(T79=Калькулятор!$B$5+2,"Х",Калькулятор!D76))</f>
        <v>45974</v>
      </c>
      <c r="C79" s="32">
        <f ca="1">IF(T79&gt;(Калькулятор!$B$5+2),"",IF(T79=Калькулятор!$B$5+2,SUM($C$8:C78),IFERROR(B79-B78,"")))</f>
        <v>5</v>
      </c>
      <c r="D79" s="33">
        <f ca="1">IF(T79&gt;(Калькулятор!$B$5+2),"",IF(T79=Калькулятор!$B$5+2,SUM(D78),Калькулятор!I76))</f>
        <v>50</v>
      </c>
      <c r="E79" s="33">
        <f ca="1">IF(T79&gt;(Калькулятор!$B$5+2),"",IF(T79=Калькулятор!$B$5+2,SUM(E78),Калькулятор!G76))</f>
        <v>0</v>
      </c>
      <c r="F79" s="33">
        <f ca="1">IF(T79&gt;(Калькулятор!$B$5+2),"",IF(T79=Калькулятор!$B$5+2,SUM($F$7:F78),Калькулятор!H76))</f>
        <v>50</v>
      </c>
      <c r="G79" s="34">
        <f>IF(T79&gt;(Калькулятор!$B$5+2),"",IF(T79=Калькулятор!$B$5+2,0,IF(T79&lt;=Калькулятор!$B$5,0,0)))</f>
        <v>0</v>
      </c>
      <c r="H79" s="34">
        <f>IF(T79&gt;(Калькулятор!$B$5+2),"",IF(T79=Калькулятор!$B$5+2,0,IF(T79&lt;=Калькулятор!$B$5,0,0)))</f>
        <v>0</v>
      </c>
      <c r="I79" s="35">
        <f>IF(T79&gt;(Калькулятор!$B$5+2),"",IF(T79=Калькулятор!$B$5+2,0,IF(T79&lt;=Калькулятор!$B$5,0,0)))</f>
        <v>0</v>
      </c>
      <c r="J79" s="33">
        <f>IF(T79&gt;(Калькулятор!$B$5+2),"",IF(T79=Калькулятор!$B$5+2,SUM($J$7:J78),IF(T79&lt;=Калькулятор!$B$5,0,0)))</f>
        <v>0</v>
      </c>
      <c r="K79" s="36">
        <f>IF(T79&gt;(Калькулятор!$B$5+2),"",IF(T79=Калькулятор!$B$5+2,0,IF(T79&lt;=Калькулятор!$B$5,0,0)))</f>
        <v>0</v>
      </c>
      <c r="L79" s="34">
        <f>IF(T79&gt;(Калькулятор!$B$5+2),"",IF(T79=Калькулятор!$B$5+2,0,IF(T79&lt;=Калькулятор!$B$5,0,0)))</f>
        <v>0</v>
      </c>
      <c r="M79" s="34">
        <f>IF(T79&gt;(Калькулятор!$B$5+2),"",IF(T79=Калькулятор!$B$5+2,0,IF(T79&lt;=Калькулятор!$B$5,0,0)))</f>
        <v>0</v>
      </c>
      <c r="N79" s="34">
        <f>IF(T79&gt;(Калькулятор!$B$5+2),"",IF(T79=Калькулятор!$B$5+2,0,IF(T79&lt;=Калькулятор!$B$5,0,0)))</f>
        <v>0</v>
      </c>
      <c r="O79" s="34">
        <f>IF(T79&gt;(Калькулятор!$B$5+2),"",IF(T79=Калькулятор!$B$5+2,0,IF(T79&lt;=Калькулятор!$B$5,0,0)))</f>
        <v>0</v>
      </c>
      <c r="P79" s="34">
        <f>IF(T79&gt;(Калькулятор!$B$5+2),"",IF(T79=Калькулятор!$B$5+2,0,IF(T79&lt;=Калькулятор!$B$5,0,0)))</f>
        <v>0</v>
      </c>
      <c r="Q79" s="34">
        <f>IF(T79&gt;(Калькулятор!$B$5+2),"",IF(T79=Калькулятор!$B$5+2,0,IF(T79&lt;=Калькулятор!$B$5,0,0)))</f>
        <v>0</v>
      </c>
      <c r="R79" s="37" t="str">
        <f>IF(T79&gt;(Калькулятор!$B$5+2),"",IF(T79=Калькулятор!$B$5+2,XIRR($D$7:D78,$B$7:B78,50),"Х"))</f>
        <v>Х</v>
      </c>
      <c r="S79" s="38" t="str">
        <f>IF(T79&gt;(Калькулятор!$B$5+2),"",IF(T79=Калькулятор!$B$5+2,F79+E79+J79,"Х"))</f>
        <v>Х</v>
      </c>
      <c r="T79" s="28">
        <v>73</v>
      </c>
      <c r="U79" s="29">
        <f ca="1">Калькулятор!E76</f>
        <v>-1000</v>
      </c>
    </row>
    <row r="80" spans="1:21" ht="15.6" x14ac:dyDescent="0.3">
      <c r="A80" s="30">
        <f ca="1">IF(T80&gt;(Калькулятор!$B$5+2),"",IF(T80=Калькулятор!$B$5+2,"Усього",Калькулятор!C77))</f>
        <v>73</v>
      </c>
      <c r="B80" s="31">
        <f ca="1">IF(T80&gt;(Калькулятор!$B$5+2),"",IF(T80=Калькулятор!$B$5+2,"Х",Калькулятор!D77))</f>
        <v>45979</v>
      </c>
      <c r="C80" s="32">
        <f ca="1">IF(T80&gt;(Калькулятор!$B$5+2),"",IF(T80=Калькулятор!$B$5+2,SUM($C$8:C79),IFERROR(B80-B79,"")))</f>
        <v>5</v>
      </c>
      <c r="D80" s="33">
        <f ca="1">IF(T80&gt;(Калькулятор!$B$5+2),"",IF(T80=Калькулятор!$B$5+2,SUM(D79),Калькулятор!I77))</f>
        <v>1050</v>
      </c>
      <c r="E80" s="33">
        <f ca="1">IF(T80&gt;(Калькулятор!$B$5+2),"",IF(T80=Калькулятор!$B$5+2,SUM(E79),Калькулятор!G77))</f>
        <v>1000</v>
      </c>
      <c r="F80" s="33">
        <f ca="1">IF(T80&gt;(Калькулятор!$B$5+2),"",IF(T80=Калькулятор!$B$5+2,SUM($F$7:F79),Калькулятор!H77))</f>
        <v>50</v>
      </c>
      <c r="G80" s="34">
        <f>IF(T80&gt;(Калькулятор!$B$5+2),"",IF(T80=Калькулятор!$B$5+2,0,IF(T80&lt;=Калькулятор!$B$5,0,0)))</f>
        <v>0</v>
      </c>
      <c r="H80" s="34">
        <f>IF(T80&gt;(Калькулятор!$B$5+2),"",IF(T80=Калькулятор!$B$5+2,0,IF(T80&lt;=Калькулятор!$B$5,0,0)))</f>
        <v>0</v>
      </c>
      <c r="I80" s="35">
        <f>IF(T80&gt;(Калькулятор!$B$5+2),"",IF(T80=Калькулятор!$B$5+2,0,IF(T80&lt;=Калькулятор!$B$5,0,0)))</f>
        <v>0</v>
      </c>
      <c r="J80" s="33">
        <f>IF(T80&gt;(Калькулятор!$B$5+2),"",IF(T80=Калькулятор!$B$5+2,SUM($J$7:J79),IF(T80&lt;=Калькулятор!$B$5,0,0)))</f>
        <v>0</v>
      </c>
      <c r="K80" s="36">
        <f>IF(T80&gt;(Калькулятор!$B$5+2),"",IF(T80=Калькулятор!$B$5+2,0,IF(T80&lt;=Калькулятор!$B$5,0,0)))</f>
        <v>0</v>
      </c>
      <c r="L80" s="34">
        <f>IF(T80&gt;(Калькулятор!$B$5+2),"",IF(T80=Калькулятор!$B$5+2,0,IF(T80&lt;=Калькулятор!$B$5,0,0)))</f>
        <v>0</v>
      </c>
      <c r="M80" s="34">
        <f>IF(T80&gt;(Калькулятор!$B$5+2),"",IF(T80=Калькулятор!$B$5+2,0,IF(T80&lt;=Калькулятор!$B$5,0,0)))</f>
        <v>0</v>
      </c>
      <c r="N80" s="34">
        <f>IF(T80&gt;(Калькулятор!$B$5+2),"",IF(T80=Калькулятор!$B$5+2,0,IF(T80&lt;=Калькулятор!$B$5,0,0)))</f>
        <v>0</v>
      </c>
      <c r="O80" s="34">
        <f>IF(T80&gt;(Калькулятор!$B$5+2),"",IF(T80=Калькулятор!$B$5+2,0,IF(T80&lt;=Калькулятор!$B$5,0,0)))</f>
        <v>0</v>
      </c>
      <c r="P80" s="34">
        <f>IF(T80&gt;(Калькулятор!$B$5+2),"",IF(T80=Калькулятор!$B$5+2,0,IF(T80&lt;=Калькулятор!$B$5,0,0)))</f>
        <v>0</v>
      </c>
      <c r="Q80" s="34">
        <f>IF(T80&gt;(Калькулятор!$B$5+2),"",IF(T80=Калькулятор!$B$5+2,0,IF(T80&lt;=Калькулятор!$B$5,0,0)))</f>
        <v>0</v>
      </c>
      <c r="R80" s="37" t="str">
        <f>IF(T80&gt;(Калькулятор!$B$5+2),"",IF(T80=Калькулятор!$B$5+2,XIRR($D$7:D79,$B$7:B79,50),"Х"))</f>
        <v>Х</v>
      </c>
      <c r="S80" s="38" t="str">
        <f>IF(T80&gt;(Калькулятор!$B$5+2),"",IF(T80=Калькулятор!$B$5+2,F80+E80+J80,"Х"))</f>
        <v>Х</v>
      </c>
      <c r="T80" s="28">
        <v>74</v>
      </c>
      <c r="U80" s="29">
        <f ca="1">Калькулятор!E77</f>
        <v>-1000</v>
      </c>
    </row>
    <row r="81" spans="1:21" ht="15.6" x14ac:dyDescent="0.3">
      <c r="A81" s="30" t="str">
        <f>IF(T81&gt;(Калькулятор!$B$5+2),"",IF(T81=Калькулятор!$B$5+2,"Усього",Калькулятор!C78))</f>
        <v>Усього</v>
      </c>
      <c r="B81" s="31" t="str">
        <f>IF(T81&gt;(Калькулятор!$B$5+2),"",IF(T81=Калькулятор!$B$5+2,"Х",Калькулятор!D78))</f>
        <v>Х</v>
      </c>
      <c r="C81" s="32">
        <f ca="1">IF(T81&gt;(Калькулятор!$B$5+2),"",IF(T81=Калькулятор!$B$5+2,SUM($C$8:C80),IFERROR(B81-B80,"")))</f>
        <v>365</v>
      </c>
      <c r="D81" s="33">
        <f ca="1">IF(T81&gt;(Калькулятор!$B$5+2),"",IF(T81=Калькулятор!$B$5+2,SUM(D80),Калькулятор!I78))</f>
        <v>1050</v>
      </c>
      <c r="E81" s="33">
        <f ca="1">IF(T81&gt;(Калькулятор!$B$5+2),"",IF(T81=Калькулятор!$B$5+2,SUM(E80),Калькулятор!G78))</f>
        <v>1000</v>
      </c>
      <c r="F81" s="33">
        <f ca="1">IF(T81&gt;(Калькулятор!$B$5+2),"",IF(T81=Калькулятор!$B$5+2,SUM($F$7:F80),Калькулятор!H78))</f>
        <v>3650</v>
      </c>
      <c r="G81" s="34">
        <f>IF(T81&gt;(Калькулятор!$B$5+2),"",IF(T81=Калькулятор!$B$5+2,0,IF(T81&lt;=Калькулятор!$B$5,0,0)))</f>
        <v>0</v>
      </c>
      <c r="H81" s="34">
        <f>IF(T81&gt;(Калькулятор!$B$5+2),"",IF(T81=Калькулятор!$B$5+2,0,IF(T81&lt;=Калькулятор!$B$5,0,0)))</f>
        <v>0</v>
      </c>
      <c r="I81" s="35">
        <f>IF(T81&gt;(Калькулятор!$B$5+2),"",IF(T81=Калькулятор!$B$5+2,0,IF(T81&lt;=Калькулятор!$B$5,0,0)))</f>
        <v>0</v>
      </c>
      <c r="J81" s="33">
        <f>IF(T81&gt;(Калькулятор!$B$5+2),"",IF(T81=Калькулятор!$B$5+2,SUM($J$7:J80),IF(T81&lt;=Калькулятор!$B$5,0,0)))</f>
        <v>0</v>
      </c>
      <c r="K81" s="36">
        <f>IF(T81&gt;(Калькулятор!$B$5+2),"",IF(T81=Калькулятор!$B$5+2,0,IF(T81&lt;=Калькулятор!$B$5,0,0)))</f>
        <v>0</v>
      </c>
      <c r="L81" s="34">
        <f>IF(T81&gt;(Калькулятор!$B$5+2),"",IF(T81=Калькулятор!$B$5+2,0,IF(T81&lt;=Калькулятор!$B$5,0,0)))</f>
        <v>0</v>
      </c>
      <c r="M81" s="34">
        <f>IF(T81&gt;(Калькулятор!$B$5+2),"",IF(T81=Калькулятор!$B$5+2,0,IF(T81&lt;=Калькулятор!$B$5,0,0)))</f>
        <v>0</v>
      </c>
      <c r="N81" s="34">
        <f>IF(T81&gt;(Калькулятор!$B$5+2),"",IF(T81=Калькулятор!$B$5+2,0,IF(T81&lt;=Калькулятор!$B$5,0,0)))</f>
        <v>0</v>
      </c>
      <c r="O81" s="34">
        <f>IF(T81&gt;(Калькулятор!$B$5+2),"",IF(T81=Калькулятор!$B$5+2,0,IF(T81&lt;=Калькулятор!$B$5,0,0)))</f>
        <v>0</v>
      </c>
      <c r="P81" s="34">
        <f>IF(T81&gt;(Калькулятор!$B$5+2),"",IF(T81=Калькулятор!$B$5+2,0,IF(T81&lt;=Калькулятор!$B$5,0,0)))</f>
        <v>0</v>
      </c>
      <c r="Q81" s="34">
        <f>IF(T81&gt;(Калькулятор!$B$5+2),"",IF(T81=Калькулятор!$B$5+2,0,IF(T81&lt;=Калькулятор!$B$5,0,0)))</f>
        <v>0</v>
      </c>
      <c r="R81" s="37">
        <f ca="1">IF(T81&gt;(Калькулятор!$B$5+2),"",IF(T81=Калькулятор!$B$5+2,XIRR($D$7:D80,$B$7:B80,50),"Х"))</f>
        <v>34.222390688955784</v>
      </c>
      <c r="S81" s="38">
        <f ca="1">IF(T81&gt;(Калькулятор!$B$5+2),"",IF(T81=Калькулятор!$B$5+2,F81+E81+J81,"Х"))</f>
        <v>4650</v>
      </c>
      <c r="T81" s="28">
        <v>75</v>
      </c>
      <c r="U81" s="29" t="str">
        <f ca="1">Калькулятор!E78</f>
        <v>погашено</v>
      </c>
    </row>
    <row r="82" spans="1:21" ht="15.6" x14ac:dyDescent="0.3">
      <c r="A82" s="30" t="str">
        <f>IF(T82&gt;(Калькулятор!$B$5+2),"",IF(T82=Калькулятор!$B$5+2,"Усього",Калькулятор!C79))</f>
        <v/>
      </c>
      <c r="B82" s="31" t="str">
        <f>IF(T82&gt;(Калькулятор!$B$5+2),"",IF(T82=Калькулятор!$B$5+2,"Х",Калькулятор!D79))</f>
        <v/>
      </c>
      <c r="C82" s="32" t="str">
        <f>IF(T82&gt;(Калькулятор!$B$5+2),"",IF(T82=Калькулятор!$B$5+2,SUM($C$8:C81),IFERROR(B82-B81,"")))</f>
        <v/>
      </c>
      <c r="D82" s="33" t="str">
        <f>IF(T82&gt;(Калькулятор!$B$5+2),"",IF(T82=Калькулятор!$B$5+2,SUM(D81),Калькулятор!I79))</f>
        <v/>
      </c>
      <c r="E82" s="33" t="str">
        <f>IF(T82&gt;(Калькулятор!$B$5+2),"",IF(T82=Калькулятор!$B$5+2,SUM(E81),Калькулятор!G79))</f>
        <v/>
      </c>
      <c r="F82" s="33" t="str">
        <f>IF(T82&gt;(Калькулятор!$B$5+2),"",IF(T82=Калькулятор!$B$5+2,SUM($F$7:F81),Калькулятор!H79))</f>
        <v/>
      </c>
      <c r="G82" s="34" t="str">
        <f>IF(T82&gt;(Калькулятор!$B$5+2),"",IF(T82=Калькулятор!$B$5+2,0,IF(T82&lt;=Калькулятор!$B$5,0,0)))</f>
        <v/>
      </c>
      <c r="H82" s="34" t="str">
        <f>IF(T82&gt;(Калькулятор!$B$5+2),"",IF(T82=Калькулятор!$B$5+2,0,IF(T82&lt;=Калькулятор!$B$5,0,0)))</f>
        <v/>
      </c>
      <c r="I82" s="35" t="str">
        <f>IF(T82&gt;(Калькулятор!$B$5+2),"",IF(T82=Калькулятор!$B$5+2,0,IF(T82&lt;=Калькулятор!$B$5,0,0)))</f>
        <v/>
      </c>
      <c r="J82" s="33" t="str">
        <f>IF(T82&gt;(Калькулятор!$B$5+2),"",IF(T82=Калькулятор!$B$5+2,SUM($J$7:J81),IF(T82&lt;=Калькулятор!$B$5,0,0)))</f>
        <v/>
      </c>
      <c r="K82" s="36" t="str">
        <f>IF(T82&gt;(Калькулятор!$B$5+2),"",IF(T82=Калькулятор!$B$5+2,0,IF(T82&lt;=Калькулятор!$B$5,0,0)))</f>
        <v/>
      </c>
      <c r="L82" s="34" t="str">
        <f>IF(T82&gt;(Калькулятор!$B$5+2),"",IF(T82=Калькулятор!$B$5+2,0,IF(T82&lt;=Калькулятор!$B$5,0,0)))</f>
        <v/>
      </c>
      <c r="M82" s="34" t="str">
        <f>IF(T82&gt;(Калькулятор!$B$5+2),"",IF(T82=Калькулятор!$B$5+2,0,IF(T82&lt;=Калькулятор!$B$5,0,0)))</f>
        <v/>
      </c>
      <c r="N82" s="34" t="str">
        <f>IF(T82&gt;(Калькулятор!$B$5+2),"",IF(T82=Калькулятор!$B$5+2,0,IF(T82&lt;=Калькулятор!$B$5,0,0)))</f>
        <v/>
      </c>
      <c r="O82" s="34" t="str">
        <f>IF(T82&gt;(Калькулятор!$B$5+2),"",IF(T82=Калькулятор!$B$5+2,0,IF(T82&lt;=Калькулятор!$B$5,0,0)))</f>
        <v/>
      </c>
      <c r="P82" s="34" t="str">
        <f>IF(T82&gt;(Калькулятор!$B$5+2),"",IF(T82=Калькулятор!$B$5+2,0,IF(T82&lt;=Калькулятор!$B$5,0,0)))</f>
        <v/>
      </c>
      <c r="Q82" s="34" t="str">
        <f>IF(T82&gt;(Калькулятор!$B$5+2),"",IF(T82=Калькулятор!$B$5+2,0,IF(T82&lt;=Калькулятор!$B$5,0,0)))</f>
        <v/>
      </c>
      <c r="R82" s="37" t="str">
        <f>IF(T82&gt;(Калькулятор!$B$5+2),"",IF(T82=Калькулятор!$B$5+2,XIRR($D$7:D81,$B$7:B81,50),"Х"))</f>
        <v/>
      </c>
      <c r="S82" s="38" t="str">
        <f>IF(T82&gt;(Калькулятор!$B$5+2),"",IF(T82=Калькулятор!$B$5+2,F82+E82+J82,"Х"))</f>
        <v/>
      </c>
      <c r="T82" s="28">
        <v>76</v>
      </c>
      <c r="U82" s="29" t="str">
        <f ca="1">Калькулятор!E79</f>
        <v>погашено</v>
      </c>
    </row>
    <row r="83" spans="1:21" ht="15.6" x14ac:dyDescent="0.3">
      <c r="A83" s="30" t="str">
        <f>IF(T83&gt;(Калькулятор!$B$5+2),"",IF(T83=Калькулятор!$B$5+2,"Усього",Калькулятор!C80))</f>
        <v/>
      </c>
      <c r="B83" s="31" t="str">
        <f>IF(T83&gt;(Калькулятор!$B$5+2),"",IF(T83=Калькулятор!$B$5+2,"Х",Калькулятор!D80))</f>
        <v/>
      </c>
      <c r="C83" s="32" t="str">
        <f>IF(T83&gt;(Калькулятор!$B$5+2),"",IF(T83=Калькулятор!$B$5+2,SUM($C$8:C82),IFERROR(B83-B82,"")))</f>
        <v/>
      </c>
      <c r="D83" s="33" t="str">
        <f>IF(T83&gt;(Калькулятор!$B$5+2),"",IF(T83=Калькулятор!$B$5+2,SUM(D82),Калькулятор!I80))</f>
        <v/>
      </c>
      <c r="E83" s="33" t="str">
        <f>IF(T83&gt;(Калькулятор!$B$5+2),"",IF(T83=Калькулятор!$B$5+2,SUM(E82),Калькулятор!G80))</f>
        <v/>
      </c>
      <c r="F83" s="33" t="str">
        <f>IF(T83&gt;(Калькулятор!$B$5+2),"",IF(T83=Калькулятор!$B$5+2,SUM($F$7:F82),Калькулятор!H80))</f>
        <v/>
      </c>
      <c r="G83" s="34" t="str">
        <f>IF(T83&gt;(Калькулятор!$B$5+2),"",IF(T83=Калькулятор!$B$5+2,0,IF(T83&lt;=Калькулятор!$B$5,0,0)))</f>
        <v/>
      </c>
      <c r="H83" s="34" t="str">
        <f>IF(T83&gt;(Калькулятор!$B$5+2),"",IF(T83=Калькулятор!$B$5+2,0,IF(T83&lt;=Калькулятор!$B$5,0,0)))</f>
        <v/>
      </c>
      <c r="I83" s="35" t="str">
        <f>IF(T83&gt;(Калькулятор!$B$5+2),"",IF(T83=Калькулятор!$B$5+2,0,IF(T83&lt;=Калькулятор!$B$5,0,0)))</f>
        <v/>
      </c>
      <c r="J83" s="33" t="str">
        <f>IF(T83&gt;(Калькулятор!$B$5+2),"",IF(T83=Калькулятор!$B$5+2,SUM($J$7:J82),IF(T83&lt;=Калькулятор!$B$5,0,0)))</f>
        <v/>
      </c>
      <c r="K83" s="36" t="str">
        <f>IF(T83&gt;(Калькулятор!$B$5+2),"",IF(T83=Калькулятор!$B$5+2,0,IF(T83&lt;=Калькулятор!$B$5,0,0)))</f>
        <v/>
      </c>
      <c r="L83" s="34" t="str">
        <f>IF(T83&gt;(Калькулятор!$B$5+2),"",IF(T83=Калькулятор!$B$5+2,0,IF(T83&lt;=Калькулятор!$B$5,0,0)))</f>
        <v/>
      </c>
      <c r="M83" s="34" t="str">
        <f>IF(T83&gt;(Калькулятор!$B$5+2),"",IF(T83=Калькулятор!$B$5+2,0,IF(T83&lt;=Калькулятор!$B$5,0,0)))</f>
        <v/>
      </c>
      <c r="N83" s="34" t="str">
        <f>IF(T83&gt;(Калькулятор!$B$5+2),"",IF(T83=Калькулятор!$B$5+2,0,IF(T83&lt;=Калькулятор!$B$5,0,0)))</f>
        <v/>
      </c>
      <c r="O83" s="34" t="str">
        <f>IF(T83&gt;(Калькулятор!$B$5+2),"",IF(T83=Калькулятор!$B$5+2,0,IF(T83&lt;=Калькулятор!$B$5,0,0)))</f>
        <v/>
      </c>
      <c r="P83" s="34" t="str">
        <f>IF(T83&gt;(Калькулятор!$B$5+2),"",IF(T83=Калькулятор!$B$5+2,0,IF(T83&lt;=Калькулятор!$B$5,0,0)))</f>
        <v/>
      </c>
      <c r="Q83" s="34" t="str">
        <f>IF(T83&gt;(Калькулятор!$B$5+2),"",IF(T83=Калькулятор!$B$5+2,0,IF(T83&lt;=Калькулятор!$B$5,0,0)))</f>
        <v/>
      </c>
      <c r="R83" s="37" t="str">
        <f>IF(T83&gt;(Калькулятор!$B$5+2),"",IF(T83=Калькулятор!$B$5+2,XIRR($D$7:D82,$B$7:B82,50),"Х"))</f>
        <v/>
      </c>
      <c r="S83" s="38" t="str">
        <f>IF(T83&gt;(Калькулятор!$B$5+2),"",IF(T83=Калькулятор!$B$5+2,F83+E83+J83,"Х"))</f>
        <v/>
      </c>
      <c r="T83" s="28">
        <v>77</v>
      </c>
      <c r="U83" s="29" t="str">
        <f ca="1">Калькулятор!E80</f>
        <v>погашено</v>
      </c>
    </row>
    <row r="84" spans="1:21" ht="15.6" x14ac:dyDescent="0.3">
      <c r="A84" s="30" t="str">
        <f>IF(T84&gt;(Калькулятор!$B$5+2),"",IF(T84=Калькулятор!$B$5+2,"Усього",Калькулятор!C81))</f>
        <v/>
      </c>
      <c r="B84" s="31" t="str">
        <f>IF(T84&gt;(Калькулятор!$B$5+2),"",IF(T84=Калькулятор!$B$5+2,"Х",Калькулятор!D81))</f>
        <v/>
      </c>
      <c r="C84" s="32" t="str">
        <f>IF(T84&gt;(Калькулятор!$B$5+2),"",IF(T84=Калькулятор!$B$5+2,SUM($C$8:C83),IFERROR(B84-B83,"")))</f>
        <v/>
      </c>
      <c r="D84" s="33" t="str">
        <f>IF(T84&gt;(Калькулятор!$B$5+2),"",IF(T84=Калькулятор!$B$5+2,SUM(D83),Калькулятор!I81))</f>
        <v/>
      </c>
      <c r="E84" s="33" t="str">
        <f>IF(T84&gt;(Калькулятор!$B$5+2),"",IF(T84=Калькулятор!$B$5+2,SUM(E83),Калькулятор!G81))</f>
        <v/>
      </c>
      <c r="F84" s="33" t="str">
        <f>IF(T84&gt;(Калькулятор!$B$5+2),"",IF(T84=Калькулятор!$B$5+2,SUM($F$7:F83),Калькулятор!H81))</f>
        <v/>
      </c>
      <c r="G84" s="34" t="str">
        <f>IF(T84&gt;(Калькулятор!$B$5+2),"",IF(T84=Калькулятор!$B$5+2,0,IF(T84&lt;=Калькулятор!$B$5,0,0)))</f>
        <v/>
      </c>
      <c r="H84" s="34" t="str">
        <f>IF(T84&gt;(Калькулятор!$B$5+2),"",IF(T84=Калькулятор!$B$5+2,0,IF(T84&lt;=Калькулятор!$B$5,0,0)))</f>
        <v/>
      </c>
      <c r="I84" s="35" t="str">
        <f>IF(T84&gt;(Калькулятор!$B$5+2),"",IF(T84=Калькулятор!$B$5+2,0,IF(T84&lt;=Калькулятор!$B$5,0,0)))</f>
        <v/>
      </c>
      <c r="J84" s="33" t="str">
        <f>IF(T84&gt;(Калькулятор!$B$5+2),"",IF(T84=Калькулятор!$B$5+2,SUM($J$7:J83),IF(T84&lt;=Калькулятор!$B$5,0,0)))</f>
        <v/>
      </c>
      <c r="K84" s="36" t="str">
        <f>IF(T84&gt;(Калькулятор!$B$5+2),"",IF(T84=Калькулятор!$B$5+2,0,IF(T84&lt;=Калькулятор!$B$5,0,0)))</f>
        <v/>
      </c>
      <c r="L84" s="34" t="str">
        <f>IF(T84&gt;(Калькулятор!$B$5+2),"",IF(T84=Калькулятор!$B$5+2,0,IF(T84&lt;=Калькулятор!$B$5,0,0)))</f>
        <v/>
      </c>
      <c r="M84" s="34" t="str">
        <f>IF(T84&gt;(Калькулятор!$B$5+2),"",IF(T84=Калькулятор!$B$5+2,0,IF(T84&lt;=Калькулятор!$B$5,0,0)))</f>
        <v/>
      </c>
      <c r="N84" s="34" t="str">
        <f>IF(T84&gt;(Калькулятор!$B$5+2),"",IF(T84=Калькулятор!$B$5+2,0,IF(T84&lt;=Калькулятор!$B$5,0,0)))</f>
        <v/>
      </c>
      <c r="O84" s="34" t="str">
        <f>IF(T84&gt;(Калькулятор!$B$5+2),"",IF(T84=Калькулятор!$B$5+2,0,IF(T84&lt;=Калькулятор!$B$5,0,0)))</f>
        <v/>
      </c>
      <c r="P84" s="34" t="str">
        <f>IF(T84&gt;(Калькулятор!$B$5+2),"",IF(T84=Калькулятор!$B$5+2,0,IF(T84&lt;=Калькулятор!$B$5,0,0)))</f>
        <v/>
      </c>
      <c r="Q84" s="34" t="str">
        <f>IF(T84&gt;(Калькулятор!$B$5+2),"",IF(T84=Калькулятор!$B$5+2,0,IF(T84&lt;=Калькулятор!$B$5,0,0)))</f>
        <v/>
      </c>
      <c r="R84" s="37" t="str">
        <f>IF(T84&gt;(Калькулятор!$B$5+2),"",IF(T84=Калькулятор!$B$5+2,XIRR($D$7:D83,$B$7:B83,50),"Х"))</f>
        <v/>
      </c>
      <c r="S84" s="38" t="str">
        <f>IF(T84&gt;(Калькулятор!$B$5+2),"",IF(T84=Калькулятор!$B$5+2,F84+E84+J84,"Х"))</f>
        <v/>
      </c>
      <c r="T84" s="28">
        <v>78</v>
      </c>
      <c r="U84" s="29" t="str">
        <f ca="1">Калькулятор!E81</f>
        <v>погашено</v>
      </c>
    </row>
    <row r="85" spans="1:21" ht="15.6" x14ac:dyDescent="0.3">
      <c r="A85" s="30" t="str">
        <f>IF(T85&gt;(Калькулятор!$B$5+2),"",IF(T85=Калькулятор!$B$5+2,"Усього",Калькулятор!C82))</f>
        <v/>
      </c>
      <c r="B85" s="31" t="str">
        <f>IF(T85&gt;(Калькулятор!$B$5+2),"",IF(T85=Калькулятор!$B$5+2,"Х",Калькулятор!D82))</f>
        <v/>
      </c>
      <c r="C85" s="32" t="str">
        <f>IF(T85&gt;(Калькулятор!$B$5+2),"",IF(T85=Калькулятор!$B$5+2,SUM($C$8:C84),IFERROR(B85-B84,"")))</f>
        <v/>
      </c>
      <c r="D85" s="33" t="str">
        <f>IF(T85&gt;(Калькулятор!$B$5+2),"",IF(T85=Калькулятор!$B$5+2,SUM(D84),Калькулятор!I82))</f>
        <v/>
      </c>
      <c r="E85" s="33" t="str">
        <f>IF(T85&gt;(Калькулятор!$B$5+2),"",IF(T85=Калькулятор!$B$5+2,SUM(E84),Калькулятор!G82))</f>
        <v/>
      </c>
      <c r="F85" s="33" t="str">
        <f>IF(T85&gt;(Калькулятор!$B$5+2),"",IF(T85=Калькулятор!$B$5+2,SUM($F$7:F84),Калькулятор!H82))</f>
        <v/>
      </c>
      <c r="G85" s="34" t="str">
        <f>IF(T85&gt;(Калькулятор!$B$5+2),"",IF(T85=Калькулятор!$B$5+2,0,IF(T85&lt;=Калькулятор!$B$5,0,0)))</f>
        <v/>
      </c>
      <c r="H85" s="34" t="str">
        <f>IF(T85&gt;(Калькулятор!$B$5+2),"",IF(T85=Калькулятор!$B$5+2,0,IF(T85&lt;=Калькулятор!$B$5,0,0)))</f>
        <v/>
      </c>
      <c r="I85" s="35" t="str">
        <f>IF(T85&gt;(Калькулятор!$B$5+2),"",IF(T85=Калькулятор!$B$5+2,0,IF(T85&lt;=Калькулятор!$B$5,0,0)))</f>
        <v/>
      </c>
      <c r="J85" s="33" t="str">
        <f>IF(T85&gt;(Калькулятор!$B$5+2),"",IF(T85=Калькулятор!$B$5+2,SUM($J$7:J84),IF(T85&lt;=Калькулятор!$B$5,0,0)))</f>
        <v/>
      </c>
      <c r="K85" s="36" t="str">
        <f>IF(T85&gt;(Калькулятор!$B$5+2),"",IF(T85=Калькулятор!$B$5+2,0,IF(T85&lt;=Калькулятор!$B$5,0,0)))</f>
        <v/>
      </c>
      <c r="L85" s="34" t="str">
        <f>IF(T85&gt;(Калькулятор!$B$5+2),"",IF(T85=Калькулятор!$B$5+2,0,IF(T85&lt;=Калькулятор!$B$5,0,0)))</f>
        <v/>
      </c>
      <c r="M85" s="34" t="str">
        <f>IF(T85&gt;(Калькулятор!$B$5+2),"",IF(T85=Калькулятор!$B$5+2,0,IF(T85&lt;=Калькулятор!$B$5,0,0)))</f>
        <v/>
      </c>
      <c r="N85" s="34" t="str">
        <f>IF(T85&gt;(Калькулятор!$B$5+2),"",IF(T85=Калькулятор!$B$5+2,0,IF(T85&lt;=Калькулятор!$B$5,0,0)))</f>
        <v/>
      </c>
      <c r="O85" s="34" t="str">
        <f>IF(T85&gt;(Калькулятор!$B$5+2),"",IF(T85=Калькулятор!$B$5+2,0,IF(T85&lt;=Калькулятор!$B$5,0,0)))</f>
        <v/>
      </c>
      <c r="P85" s="34" t="str">
        <f>IF(T85&gt;(Калькулятор!$B$5+2),"",IF(T85=Калькулятор!$B$5+2,0,IF(T85&lt;=Калькулятор!$B$5,0,0)))</f>
        <v/>
      </c>
      <c r="Q85" s="34" t="str">
        <f>IF(T85&gt;(Калькулятор!$B$5+2),"",IF(T85=Калькулятор!$B$5+2,0,IF(T85&lt;=Калькулятор!$B$5,0,0)))</f>
        <v/>
      </c>
      <c r="R85" s="37" t="str">
        <f>IF(T85&gt;(Калькулятор!$B$5+2),"",IF(T85=Калькулятор!$B$5+2,XIRR($D$7:D84,$B$7:B84,50),"Х"))</f>
        <v/>
      </c>
      <c r="S85" s="38" t="str">
        <f>IF(T85&gt;(Калькулятор!$B$5+2),"",IF(T85=Калькулятор!$B$5+2,F85+E85+J85,"Х"))</f>
        <v/>
      </c>
      <c r="T85" s="28">
        <v>79</v>
      </c>
      <c r="U85" s="29" t="str">
        <f ca="1">Калькулятор!E82</f>
        <v>погашено</v>
      </c>
    </row>
    <row r="86" spans="1:21" ht="15.6" x14ac:dyDescent="0.3">
      <c r="A86" s="30" t="str">
        <f>IF(T86&gt;(Калькулятор!$B$5+2),"",IF(T86=Калькулятор!$B$5+2,"Усього",Калькулятор!C83))</f>
        <v/>
      </c>
      <c r="B86" s="31" t="str">
        <f>IF(T86&gt;(Калькулятор!$B$5+2),"",IF(T86=Калькулятор!$B$5+2,"Х",Калькулятор!D83))</f>
        <v/>
      </c>
      <c r="C86" s="32" t="str">
        <f>IF(T86&gt;(Калькулятор!$B$5+2),"",IF(T86=Калькулятор!$B$5+2,SUM($C$8:C85),IFERROR(B86-B85,"")))</f>
        <v/>
      </c>
      <c r="D86" s="33" t="str">
        <f>IF(T86&gt;(Калькулятор!$B$5+2),"",IF(T86=Калькулятор!$B$5+2,SUM(D85),Калькулятор!I83))</f>
        <v/>
      </c>
      <c r="E86" s="33" t="str">
        <f>IF(T86&gt;(Калькулятор!$B$5+2),"",IF(T86=Калькулятор!$B$5+2,SUM(E85),Калькулятор!G83))</f>
        <v/>
      </c>
      <c r="F86" s="33" t="str">
        <f>IF(T86&gt;(Калькулятор!$B$5+2),"",IF(T86=Калькулятор!$B$5+2,SUM($F$7:F85),Калькулятор!H83))</f>
        <v/>
      </c>
      <c r="G86" s="34" t="str">
        <f>IF(T86&gt;(Калькулятор!$B$5+2),"",IF(T86=Калькулятор!$B$5+2,0,IF(T86&lt;=Калькулятор!$B$5,0,0)))</f>
        <v/>
      </c>
      <c r="H86" s="34" t="str">
        <f>IF(T86&gt;(Калькулятор!$B$5+2),"",IF(T86=Калькулятор!$B$5+2,0,IF(T86&lt;=Калькулятор!$B$5,0,0)))</f>
        <v/>
      </c>
      <c r="I86" s="35" t="str">
        <f>IF(T86&gt;(Калькулятор!$B$5+2),"",IF(T86=Калькулятор!$B$5+2,0,IF(T86&lt;=Калькулятор!$B$5,0,0)))</f>
        <v/>
      </c>
      <c r="J86" s="33" t="str">
        <f>IF(T86&gt;(Калькулятор!$B$5+2),"",IF(T86=Калькулятор!$B$5+2,SUM($J$7:J85),IF(T86&lt;=Калькулятор!$B$5,0,0)))</f>
        <v/>
      </c>
      <c r="K86" s="36" t="str">
        <f>IF(T86&gt;(Калькулятор!$B$5+2),"",IF(T86=Калькулятор!$B$5+2,0,IF(T86&lt;=Калькулятор!$B$5,0,0)))</f>
        <v/>
      </c>
      <c r="L86" s="34" t="str">
        <f>IF(T86&gt;(Калькулятор!$B$5+2),"",IF(T86=Калькулятор!$B$5+2,0,IF(T86&lt;=Калькулятор!$B$5,0,0)))</f>
        <v/>
      </c>
      <c r="M86" s="34" t="str">
        <f>IF(T86&gt;(Калькулятор!$B$5+2),"",IF(T86=Калькулятор!$B$5+2,0,IF(T86&lt;=Калькулятор!$B$5,0,0)))</f>
        <v/>
      </c>
      <c r="N86" s="34" t="str">
        <f>IF(T86&gt;(Калькулятор!$B$5+2),"",IF(T86=Калькулятор!$B$5+2,0,IF(T86&lt;=Калькулятор!$B$5,0,0)))</f>
        <v/>
      </c>
      <c r="O86" s="34" t="str">
        <f>IF(T86&gt;(Калькулятор!$B$5+2),"",IF(T86=Калькулятор!$B$5+2,0,IF(T86&lt;=Калькулятор!$B$5,0,0)))</f>
        <v/>
      </c>
      <c r="P86" s="34" t="str">
        <f>IF(T86&gt;(Калькулятор!$B$5+2),"",IF(T86=Калькулятор!$B$5+2,0,IF(T86&lt;=Калькулятор!$B$5,0,0)))</f>
        <v/>
      </c>
      <c r="Q86" s="34" t="str">
        <f>IF(T86&gt;(Калькулятор!$B$5+2),"",IF(T86=Калькулятор!$B$5+2,0,IF(T86&lt;=Калькулятор!$B$5,0,0)))</f>
        <v/>
      </c>
      <c r="R86" s="37" t="str">
        <f>IF(T86&gt;(Калькулятор!$B$5+2),"",IF(T86=Калькулятор!$B$5+2,XIRR($D$7:D85,$B$7:B85,50),"Х"))</f>
        <v/>
      </c>
      <c r="S86" s="38" t="str">
        <f>IF(T86&gt;(Калькулятор!$B$5+2),"",IF(T86=Калькулятор!$B$5+2,F86+E86+J86,"Х"))</f>
        <v/>
      </c>
      <c r="T86" s="28">
        <v>80</v>
      </c>
      <c r="U86" s="29" t="str">
        <f ca="1">Калькулятор!E83</f>
        <v>погашено</v>
      </c>
    </row>
    <row r="87" spans="1:21" ht="15.6" x14ac:dyDescent="0.3">
      <c r="A87" s="30" t="str">
        <f>IF(T87&gt;(Калькулятор!$B$5+2),"",IF(T87=Калькулятор!$B$5+2,"Усього",Калькулятор!C84))</f>
        <v/>
      </c>
      <c r="B87" s="31" t="str">
        <f>IF(T87&gt;(Калькулятор!$B$5+2),"",IF(T87=Калькулятор!$B$5+2,"Х",Калькулятор!D84))</f>
        <v/>
      </c>
      <c r="C87" s="32" t="str">
        <f>IF(T87&gt;(Калькулятор!$B$5+2),"",IF(T87=Калькулятор!$B$5+2,SUM($C$8:C86),IFERROR(B87-B86,"")))</f>
        <v/>
      </c>
      <c r="D87" s="33" t="str">
        <f>IF(T87&gt;(Калькулятор!$B$5+2),"",IF(T87=Калькулятор!$B$5+2,SUM(D86),Калькулятор!I84))</f>
        <v/>
      </c>
      <c r="E87" s="33" t="str">
        <f>IF(T87&gt;(Калькулятор!$B$5+2),"",IF(T87=Калькулятор!$B$5+2,SUM(E86),Калькулятор!G84))</f>
        <v/>
      </c>
      <c r="F87" s="33" t="str">
        <f>IF(T87&gt;(Калькулятор!$B$5+2),"",IF(T87=Калькулятор!$B$5+2,SUM($F$7:F86),Калькулятор!H84))</f>
        <v/>
      </c>
      <c r="G87" s="34" t="str">
        <f>IF(T87&gt;(Калькулятор!$B$5+2),"",IF(T87=Калькулятор!$B$5+2,0,IF(T87&lt;=Калькулятор!$B$5,0,0)))</f>
        <v/>
      </c>
      <c r="H87" s="34" t="str">
        <f>IF(T87&gt;(Калькулятор!$B$5+2),"",IF(T87=Калькулятор!$B$5+2,0,IF(T87&lt;=Калькулятор!$B$5,0,0)))</f>
        <v/>
      </c>
      <c r="I87" s="35" t="str">
        <f>IF(T87&gt;(Калькулятор!$B$5+2),"",IF(T87=Калькулятор!$B$5+2,0,IF(T87&lt;=Калькулятор!$B$5,0,0)))</f>
        <v/>
      </c>
      <c r="J87" s="33" t="str">
        <f>IF(T87&gt;(Калькулятор!$B$5+2),"",IF(T87=Калькулятор!$B$5+2,SUM($J$7:J86),IF(T87&lt;=Калькулятор!$B$5,0,0)))</f>
        <v/>
      </c>
      <c r="K87" s="36" t="str">
        <f>IF(T87&gt;(Калькулятор!$B$5+2),"",IF(T87=Калькулятор!$B$5+2,0,IF(T87&lt;=Калькулятор!$B$5,0,0)))</f>
        <v/>
      </c>
      <c r="L87" s="34" t="str">
        <f>IF(T87&gt;(Калькулятор!$B$5+2),"",IF(T87=Калькулятор!$B$5+2,0,IF(T87&lt;=Калькулятор!$B$5,0,0)))</f>
        <v/>
      </c>
      <c r="M87" s="34" t="str">
        <f>IF(T87&gt;(Калькулятор!$B$5+2),"",IF(T87=Калькулятор!$B$5+2,0,IF(T87&lt;=Калькулятор!$B$5,0,0)))</f>
        <v/>
      </c>
      <c r="N87" s="34" t="str">
        <f>IF(T87&gt;(Калькулятор!$B$5+2),"",IF(T87=Калькулятор!$B$5+2,0,IF(T87&lt;=Калькулятор!$B$5,0,0)))</f>
        <v/>
      </c>
      <c r="O87" s="34" t="str">
        <f>IF(T87&gt;(Калькулятор!$B$5+2),"",IF(T87=Калькулятор!$B$5+2,0,IF(T87&lt;=Калькулятор!$B$5,0,0)))</f>
        <v/>
      </c>
      <c r="P87" s="34" t="str">
        <f>IF(T87&gt;(Калькулятор!$B$5+2),"",IF(T87=Калькулятор!$B$5+2,0,IF(T87&lt;=Калькулятор!$B$5,0,0)))</f>
        <v/>
      </c>
      <c r="Q87" s="34" t="str">
        <f>IF(T87&gt;(Калькулятор!$B$5+2),"",IF(T87=Калькулятор!$B$5+2,0,IF(T87&lt;=Калькулятор!$B$5,0,0)))</f>
        <v/>
      </c>
      <c r="R87" s="37" t="str">
        <f>IF(T87&gt;(Калькулятор!$B$5+2),"",IF(T87=Калькулятор!$B$5+2,XIRR($D$7:D86,$B$7:B86,50),"Х"))</f>
        <v/>
      </c>
      <c r="S87" s="38" t="str">
        <f>IF(T87&gt;(Калькулятор!$B$5+2),"",IF(T87=Калькулятор!$B$5+2,F87+E87+J87,"Х"))</f>
        <v/>
      </c>
      <c r="T87" s="28">
        <v>81</v>
      </c>
      <c r="U87" s="29" t="str">
        <f ca="1">Калькулятор!E84</f>
        <v>погашено</v>
      </c>
    </row>
    <row r="88" spans="1:21" ht="15.6" x14ac:dyDescent="0.3">
      <c r="A88" s="30" t="str">
        <f>IF(T88&gt;(Калькулятор!$B$5+2),"",IF(T88=Калькулятор!$B$5+2,"Усього",Калькулятор!C85))</f>
        <v/>
      </c>
      <c r="B88" s="31" t="str">
        <f>IF(T88&gt;(Калькулятор!$B$5+2),"",IF(T88=Калькулятор!$B$5+2,"Х",Калькулятор!D85))</f>
        <v/>
      </c>
      <c r="C88" s="32" t="str">
        <f>IF(T88&gt;(Калькулятор!$B$5+2),"",IF(T88=Калькулятор!$B$5+2,SUM($C$8:C87),IFERROR(B88-B87,"")))</f>
        <v/>
      </c>
      <c r="D88" s="33" t="str">
        <f>IF(T88&gt;(Калькулятор!$B$5+2),"",IF(T88=Калькулятор!$B$5+2,SUM(D87),Калькулятор!I85))</f>
        <v/>
      </c>
      <c r="E88" s="33" t="str">
        <f>IF(T88&gt;(Калькулятор!$B$5+2),"",IF(T88=Калькулятор!$B$5+2,SUM(E87),Калькулятор!G85))</f>
        <v/>
      </c>
      <c r="F88" s="33" t="str">
        <f>IF(T88&gt;(Калькулятор!$B$5+2),"",IF(T88=Калькулятор!$B$5+2,SUM($F$7:F87),Калькулятор!H85))</f>
        <v/>
      </c>
      <c r="G88" s="34" t="str">
        <f>IF(T88&gt;(Калькулятор!$B$5+2),"",IF(T88=Калькулятор!$B$5+2,0,IF(T88&lt;=Калькулятор!$B$5,0,0)))</f>
        <v/>
      </c>
      <c r="H88" s="34" t="str">
        <f>IF(T88&gt;(Калькулятор!$B$5+2),"",IF(T88=Калькулятор!$B$5+2,0,IF(T88&lt;=Калькулятор!$B$5,0,0)))</f>
        <v/>
      </c>
      <c r="I88" s="35" t="str">
        <f>IF(T88&gt;(Калькулятор!$B$5+2),"",IF(T88=Калькулятор!$B$5+2,0,IF(T88&lt;=Калькулятор!$B$5,0,0)))</f>
        <v/>
      </c>
      <c r="J88" s="33" t="str">
        <f>IF(T88&gt;(Калькулятор!$B$5+2),"",IF(T88=Калькулятор!$B$5+2,SUM($J$7:J87),IF(T88&lt;=Калькулятор!$B$5,0,0)))</f>
        <v/>
      </c>
      <c r="K88" s="36" t="str">
        <f>IF(T88&gt;(Калькулятор!$B$5+2),"",IF(T88=Калькулятор!$B$5+2,0,IF(T88&lt;=Калькулятор!$B$5,0,0)))</f>
        <v/>
      </c>
      <c r="L88" s="34" t="str">
        <f>IF(T88&gt;(Калькулятор!$B$5+2),"",IF(T88=Калькулятор!$B$5+2,0,IF(T88&lt;=Калькулятор!$B$5,0,0)))</f>
        <v/>
      </c>
      <c r="M88" s="34" t="str">
        <f>IF(T88&gt;(Калькулятор!$B$5+2),"",IF(T88=Калькулятор!$B$5+2,0,IF(T88&lt;=Калькулятор!$B$5,0,0)))</f>
        <v/>
      </c>
      <c r="N88" s="34" t="str">
        <f>IF(T88&gt;(Калькулятор!$B$5+2),"",IF(T88=Калькулятор!$B$5+2,0,IF(T88&lt;=Калькулятор!$B$5,0,0)))</f>
        <v/>
      </c>
      <c r="O88" s="34" t="str">
        <f>IF(T88&gt;(Калькулятор!$B$5+2),"",IF(T88=Калькулятор!$B$5+2,0,IF(T88&lt;=Калькулятор!$B$5,0,0)))</f>
        <v/>
      </c>
      <c r="P88" s="34" t="str">
        <f>IF(T88&gt;(Калькулятор!$B$5+2),"",IF(T88=Калькулятор!$B$5+2,0,IF(T88&lt;=Калькулятор!$B$5,0,0)))</f>
        <v/>
      </c>
      <c r="Q88" s="34" t="str">
        <f>IF(T88&gt;(Калькулятор!$B$5+2),"",IF(T88=Калькулятор!$B$5+2,0,IF(T88&lt;=Калькулятор!$B$5,0,0)))</f>
        <v/>
      </c>
      <c r="R88" s="37" t="str">
        <f>IF(T88&gt;(Калькулятор!$B$5+2),"",IF(T88=Калькулятор!$B$5+2,XIRR($D$7:D87,$B$7:B87,50),"Х"))</f>
        <v/>
      </c>
      <c r="S88" s="38" t="str">
        <f>IF(T88&gt;(Калькулятор!$B$5+2),"",IF(T88=Калькулятор!$B$5+2,F88+E88+J88,"Х"))</f>
        <v/>
      </c>
      <c r="T88" s="28">
        <v>82</v>
      </c>
      <c r="U88" s="29" t="str">
        <f ca="1">Калькулятор!E85</f>
        <v>погашено</v>
      </c>
    </row>
    <row r="89" spans="1:21" ht="15.6" x14ac:dyDescent="0.3">
      <c r="A89" s="30" t="str">
        <f>IF(T89&gt;(Калькулятор!$B$5+2),"",IF(T89=Калькулятор!$B$5+2,"Усього",Калькулятор!C86))</f>
        <v/>
      </c>
      <c r="B89" s="31" t="str">
        <f>IF(T89&gt;(Калькулятор!$B$5+2),"",IF(T89=Калькулятор!$B$5+2,"Х",Калькулятор!D86))</f>
        <v/>
      </c>
      <c r="C89" s="32" t="str">
        <f>IF(T89&gt;(Калькулятор!$B$5+2),"",IF(T89=Калькулятор!$B$5+2,SUM($C$8:C88),IFERROR(B89-B88,"")))</f>
        <v/>
      </c>
      <c r="D89" s="33" t="str">
        <f>IF(T89&gt;(Калькулятор!$B$5+2),"",IF(T89=Калькулятор!$B$5+2,SUM(D88),Калькулятор!I86))</f>
        <v/>
      </c>
      <c r="E89" s="33" t="str">
        <f>IF(T89&gt;(Калькулятор!$B$5+2),"",IF(T89=Калькулятор!$B$5+2,SUM(E88),Калькулятор!G86))</f>
        <v/>
      </c>
      <c r="F89" s="33" t="str">
        <f>IF(T89&gt;(Калькулятор!$B$5+2),"",IF(T89=Калькулятор!$B$5+2,SUM($F$7:F88),Калькулятор!H86))</f>
        <v/>
      </c>
      <c r="G89" s="34" t="str">
        <f>IF(T89&gt;(Калькулятор!$B$5+2),"",IF(T89=Калькулятор!$B$5+2,0,IF(T89&lt;=Калькулятор!$B$5,0,0)))</f>
        <v/>
      </c>
      <c r="H89" s="34" t="str">
        <f>IF(T89&gt;(Калькулятор!$B$5+2),"",IF(T89=Калькулятор!$B$5+2,0,IF(T89&lt;=Калькулятор!$B$5,0,0)))</f>
        <v/>
      </c>
      <c r="I89" s="35" t="str">
        <f>IF(T89&gt;(Калькулятор!$B$5+2),"",IF(T89=Калькулятор!$B$5+2,0,IF(T89&lt;=Калькулятор!$B$5,0,0)))</f>
        <v/>
      </c>
      <c r="J89" s="33" t="str">
        <f>IF(T89&gt;(Калькулятор!$B$5+2),"",IF(T89=Калькулятор!$B$5+2,SUM($J$7:J88),IF(T89&lt;=Калькулятор!$B$5,0,0)))</f>
        <v/>
      </c>
      <c r="K89" s="36" t="str">
        <f>IF(T89&gt;(Калькулятор!$B$5+2),"",IF(T89=Калькулятор!$B$5+2,0,IF(T89&lt;=Калькулятор!$B$5,0,0)))</f>
        <v/>
      </c>
      <c r="L89" s="34" t="str">
        <f>IF(T89&gt;(Калькулятор!$B$5+2),"",IF(T89=Калькулятор!$B$5+2,0,IF(T89&lt;=Калькулятор!$B$5,0,0)))</f>
        <v/>
      </c>
      <c r="M89" s="34" t="str">
        <f>IF(T89&gt;(Калькулятор!$B$5+2),"",IF(T89=Калькулятор!$B$5+2,0,IF(T89&lt;=Калькулятор!$B$5,0,0)))</f>
        <v/>
      </c>
      <c r="N89" s="34" t="str">
        <f>IF(T89&gt;(Калькулятор!$B$5+2),"",IF(T89=Калькулятор!$B$5+2,0,IF(T89&lt;=Калькулятор!$B$5,0,0)))</f>
        <v/>
      </c>
      <c r="O89" s="34" t="str">
        <f>IF(T89&gt;(Калькулятор!$B$5+2),"",IF(T89=Калькулятор!$B$5+2,0,IF(T89&lt;=Калькулятор!$B$5,0,0)))</f>
        <v/>
      </c>
      <c r="P89" s="34" t="str">
        <f>IF(T89&gt;(Калькулятор!$B$5+2),"",IF(T89=Калькулятор!$B$5+2,0,IF(T89&lt;=Калькулятор!$B$5,0,0)))</f>
        <v/>
      </c>
      <c r="Q89" s="34" t="str">
        <f>IF(T89&gt;(Калькулятор!$B$5+2),"",IF(T89=Калькулятор!$B$5+2,0,IF(T89&lt;=Калькулятор!$B$5,0,0)))</f>
        <v/>
      </c>
      <c r="R89" s="37" t="str">
        <f>IF(T89&gt;(Калькулятор!$B$5+2),"",IF(T89=Калькулятор!$B$5+2,XIRR($D$7:D88,$B$7:B88,50),"Х"))</f>
        <v/>
      </c>
      <c r="S89" s="38" t="str">
        <f>IF(T89&gt;(Калькулятор!$B$5+2),"",IF(T89=Калькулятор!$B$5+2,F89+E89+J89,"Х"))</f>
        <v/>
      </c>
      <c r="T89" s="28">
        <v>83</v>
      </c>
      <c r="U89" s="29" t="str">
        <f ca="1">Калькулятор!E86</f>
        <v>погашено</v>
      </c>
    </row>
    <row r="90" spans="1:21" ht="15.6" x14ac:dyDescent="0.3">
      <c r="A90" s="30" t="str">
        <f>IF(T90&gt;(Калькулятор!$B$5+2),"",IF(T90=Калькулятор!$B$5+2,"Усього",Калькулятор!C87))</f>
        <v/>
      </c>
      <c r="B90" s="31" t="str">
        <f>IF(T90&gt;(Калькулятор!$B$5+2),"",IF(T90=Калькулятор!$B$5+2,"Х",Калькулятор!D87))</f>
        <v/>
      </c>
      <c r="C90" s="32" t="str">
        <f>IF(T90&gt;(Калькулятор!$B$5+2),"",IF(T90=Калькулятор!$B$5+2,SUM($C$8:C89),IFERROR(B90-B89,"")))</f>
        <v/>
      </c>
      <c r="D90" s="33" t="str">
        <f>IF(T90&gt;(Калькулятор!$B$5+2),"",IF(T90=Калькулятор!$B$5+2,SUM(D89),Калькулятор!I87))</f>
        <v/>
      </c>
      <c r="E90" s="33" t="str">
        <f>IF(T90&gt;(Калькулятор!$B$5+2),"",IF(T90=Калькулятор!$B$5+2,SUM(E89),Калькулятор!G87))</f>
        <v/>
      </c>
      <c r="F90" s="33" t="str">
        <f>IF(T90&gt;(Калькулятор!$B$5+2),"",IF(T90=Калькулятор!$B$5+2,SUM($F$7:F89),Калькулятор!H87))</f>
        <v/>
      </c>
      <c r="G90" s="34" t="str">
        <f>IF(T90&gt;(Калькулятор!$B$5+2),"",IF(T90=Калькулятор!$B$5+2,0,IF(T90&lt;=Калькулятор!$B$5,0,0)))</f>
        <v/>
      </c>
      <c r="H90" s="34" t="str">
        <f>IF(T90&gt;(Калькулятор!$B$5+2),"",IF(T90=Калькулятор!$B$5+2,0,IF(T90&lt;=Калькулятор!$B$5,0,0)))</f>
        <v/>
      </c>
      <c r="I90" s="35" t="str">
        <f>IF(T90&gt;(Калькулятор!$B$5+2),"",IF(T90=Калькулятор!$B$5+2,0,IF(T90&lt;=Калькулятор!$B$5,0,0)))</f>
        <v/>
      </c>
      <c r="J90" s="33" t="str">
        <f>IF(T90&gt;(Калькулятор!$B$5+2),"",IF(T90=Калькулятор!$B$5+2,SUM($J$7:J89),IF(T90&lt;=Калькулятор!$B$5,0,0)))</f>
        <v/>
      </c>
      <c r="K90" s="36" t="str">
        <f>IF(T90&gt;(Калькулятор!$B$5+2),"",IF(T90=Калькулятор!$B$5+2,0,IF(T90&lt;=Калькулятор!$B$5,0,0)))</f>
        <v/>
      </c>
      <c r="L90" s="34" t="str">
        <f>IF(T90&gt;(Калькулятор!$B$5+2),"",IF(T90=Калькулятор!$B$5+2,0,IF(T90&lt;=Калькулятор!$B$5,0,0)))</f>
        <v/>
      </c>
      <c r="M90" s="34" t="str">
        <f>IF(T90&gt;(Калькулятор!$B$5+2),"",IF(T90=Калькулятор!$B$5+2,0,IF(T90&lt;=Калькулятор!$B$5,0,0)))</f>
        <v/>
      </c>
      <c r="N90" s="34" t="str">
        <f>IF(T90&gt;(Калькулятор!$B$5+2),"",IF(T90=Калькулятор!$B$5+2,0,IF(T90&lt;=Калькулятор!$B$5,0,0)))</f>
        <v/>
      </c>
      <c r="O90" s="34" t="str">
        <f>IF(T90&gt;(Калькулятор!$B$5+2),"",IF(T90=Калькулятор!$B$5+2,0,IF(T90&lt;=Калькулятор!$B$5,0,0)))</f>
        <v/>
      </c>
      <c r="P90" s="34" t="str">
        <f>IF(T90&gt;(Калькулятор!$B$5+2),"",IF(T90=Калькулятор!$B$5+2,0,IF(T90&lt;=Калькулятор!$B$5,0,0)))</f>
        <v/>
      </c>
      <c r="Q90" s="34" t="str">
        <f>IF(T90&gt;(Калькулятор!$B$5+2),"",IF(T90=Калькулятор!$B$5+2,0,IF(T90&lt;=Калькулятор!$B$5,0,0)))</f>
        <v/>
      </c>
      <c r="R90" s="37" t="str">
        <f>IF(T90&gt;(Калькулятор!$B$5+2),"",IF(T90=Калькулятор!$B$5+2,XIRR($D$7:D89,$B$7:B89,50),"Х"))</f>
        <v/>
      </c>
      <c r="S90" s="38" t="str">
        <f>IF(T90&gt;(Калькулятор!$B$5+2),"",IF(T90=Калькулятор!$B$5+2,F90+E90+J90,"Х"))</f>
        <v/>
      </c>
      <c r="T90" s="28">
        <v>84</v>
      </c>
      <c r="U90" s="29" t="str">
        <f ca="1">Калькулятор!E87</f>
        <v>погашено</v>
      </c>
    </row>
    <row r="91" spans="1:21" ht="15.6" x14ac:dyDescent="0.3">
      <c r="A91" s="30" t="str">
        <f>IF(T91&gt;(Калькулятор!$B$5+2),"",IF(T91=Калькулятор!$B$5+2,"Усього",Калькулятор!C88))</f>
        <v/>
      </c>
      <c r="B91" s="31" t="str">
        <f>IF(T91&gt;(Калькулятор!$B$5+2),"",IF(T91=Калькулятор!$B$5+2,"Х",Калькулятор!D88))</f>
        <v/>
      </c>
      <c r="C91" s="32" t="str">
        <f>IF(T91&gt;(Калькулятор!$B$5+2),"",IF(T91=Калькулятор!$B$5+2,SUM($C$8:C90),IFERROR(B91-B90,"")))</f>
        <v/>
      </c>
      <c r="D91" s="33" t="str">
        <f>IF(T91&gt;(Калькулятор!$B$5+2),"",IF(T91=Калькулятор!$B$5+2,SUM(D90),Калькулятор!I88))</f>
        <v/>
      </c>
      <c r="E91" s="33" t="str">
        <f>IF(T91&gt;(Калькулятор!$B$5+2),"",IF(T91=Калькулятор!$B$5+2,SUM(E90),Калькулятор!G88))</f>
        <v/>
      </c>
      <c r="F91" s="33" t="str">
        <f>IF(T91&gt;(Калькулятор!$B$5+2),"",IF(T91=Калькулятор!$B$5+2,SUM($F$7:F90),Калькулятор!H88))</f>
        <v/>
      </c>
      <c r="G91" s="34" t="str">
        <f>IF(T91&gt;(Калькулятор!$B$5+2),"",IF(T91=Калькулятор!$B$5+2,0,IF(T91&lt;=Калькулятор!$B$5,0,0)))</f>
        <v/>
      </c>
      <c r="H91" s="34" t="str">
        <f>IF(T91&gt;(Калькулятор!$B$5+2),"",IF(T91=Калькулятор!$B$5+2,0,IF(T91&lt;=Калькулятор!$B$5,0,0)))</f>
        <v/>
      </c>
      <c r="I91" s="35" t="str">
        <f>IF(T91&gt;(Калькулятор!$B$5+2),"",IF(T91=Калькулятор!$B$5+2,0,IF(T91&lt;=Калькулятор!$B$5,0,0)))</f>
        <v/>
      </c>
      <c r="J91" s="33" t="str">
        <f>IF(T91&gt;(Калькулятор!$B$5+2),"",IF(T91=Калькулятор!$B$5+2,SUM($J$7:J90),IF(T91&lt;=Калькулятор!$B$5,0,0)))</f>
        <v/>
      </c>
      <c r="K91" s="36" t="str">
        <f>IF(T91&gt;(Калькулятор!$B$5+2),"",IF(T91=Калькулятор!$B$5+2,0,IF(T91&lt;=Калькулятор!$B$5,0,0)))</f>
        <v/>
      </c>
      <c r="L91" s="34" t="str">
        <f>IF(T91&gt;(Калькулятор!$B$5+2),"",IF(T91=Калькулятор!$B$5+2,0,IF(T91&lt;=Калькулятор!$B$5,0,0)))</f>
        <v/>
      </c>
      <c r="M91" s="34" t="str">
        <f>IF(T91&gt;(Калькулятор!$B$5+2),"",IF(T91=Калькулятор!$B$5+2,0,IF(T91&lt;=Калькулятор!$B$5,0,0)))</f>
        <v/>
      </c>
      <c r="N91" s="34" t="str">
        <f>IF(T91&gt;(Калькулятор!$B$5+2),"",IF(T91=Калькулятор!$B$5+2,0,IF(T91&lt;=Калькулятор!$B$5,0,0)))</f>
        <v/>
      </c>
      <c r="O91" s="34" t="str">
        <f>IF(T91&gt;(Калькулятор!$B$5+2),"",IF(T91=Калькулятор!$B$5+2,0,IF(T91&lt;=Калькулятор!$B$5,0,0)))</f>
        <v/>
      </c>
      <c r="P91" s="34" t="str">
        <f>IF(T91&gt;(Калькулятор!$B$5+2),"",IF(T91=Калькулятор!$B$5+2,0,IF(T91&lt;=Калькулятор!$B$5,0,0)))</f>
        <v/>
      </c>
      <c r="Q91" s="34" t="str">
        <f>IF(T91&gt;(Калькулятор!$B$5+2),"",IF(T91=Калькулятор!$B$5+2,0,IF(T91&lt;=Калькулятор!$B$5,0,0)))</f>
        <v/>
      </c>
      <c r="R91" s="37" t="str">
        <f>IF(T91&gt;(Калькулятор!$B$5+2),"",IF(T91=Калькулятор!$B$5+2,XIRR($D$7:D90,$B$7:B90,50),"Х"))</f>
        <v/>
      </c>
      <c r="S91" s="38" t="str">
        <f>IF(T91&gt;(Калькулятор!$B$5+2),"",IF(T91=Калькулятор!$B$5+2,F91+E91+J91,"Х"))</f>
        <v/>
      </c>
      <c r="T91" s="28">
        <v>85</v>
      </c>
      <c r="U91" s="29" t="str">
        <f ca="1">Калькулятор!E88</f>
        <v>погашено</v>
      </c>
    </row>
    <row r="92" spans="1:21" ht="15.6" x14ac:dyDescent="0.3">
      <c r="A92" s="30" t="str">
        <f>IF(T92&gt;(Калькулятор!$B$5+2),"",IF(T92=Калькулятор!$B$5+2,"Усього",Калькулятор!C89))</f>
        <v/>
      </c>
      <c r="B92" s="31" t="str">
        <f>IF(T92&gt;(Калькулятор!$B$5+2),"",IF(T92=Калькулятор!$B$5+2,"Х",Калькулятор!D89))</f>
        <v/>
      </c>
      <c r="C92" s="32" t="str">
        <f>IF(T92&gt;(Калькулятор!$B$5+2),"",IF(T92=Калькулятор!$B$5+2,SUM($C$8:C91),IFERROR(B92-B91,"")))</f>
        <v/>
      </c>
      <c r="D92" s="33" t="str">
        <f>IF(T92&gt;(Калькулятор!$B$5+2),"",IF(T92=Калькулятор!$B$5+2,SUM(D91),Калькулятор!I89))</f>
        <v/>
      </c>
      <c r="E92" s="33" t="str">
        <f>IF(T92&gt;(Калькулятор!$B$5+2),"",IF(T92=Калькулятор!$B$5+2,SUM(E91),Калькулятор!G89))</f>
        <v/>
      </c>
      <c r="F92" s="33" t="str">
        <f>IF(T92&gt;(Калькулятор!$B$5+2),"",IF(T92=Калькулятор!$B$5+2,SUM($F$7:F91),Калькулятор!H89))</f>
        <v/>
      </c>
      <c r="G92" s="34" t="str">
        <f>IF(T92&gt;(Калькулятор!$B$5+2),"",IF(T92=Калькулятор!$B$5+2,0,IF(T92&lt;=Калькулятор!$B$5,0,0)))</f>
        <v/>
      </c>
      <c r="H92" s="34" t="str">
        <f>IF(T92&gt;(Калькулятор!$B$5+2),"",IF(T92=Калькулятор!$B$5+2,0,IF(T92&lt;=Калькулятор!$B$5,0,0)))</f>
        <v/>
      </c>
      <c r="I92" s="35" t="str">
        <f>IF(T92&gt;(Калькулятор!$B$5+2),"",IF(T92=Калькулятор!$B$5+2,0,IF(T92&lt;=Калькулятор!$B$5,0,0)))</f>
        <v/>
      </c>
      <c r="J92" s="33" t="str">
        <f>IF(T92&gt;(Калькулятор!$B$5+2),"",IF(T92=Калькулятор!$B$5+2,SUM($J$7:J91),IF(T92&lt;=Калькулятор!$B$5,0,0)))</f>
        <v/>
      </c>
      <c r="K92" s="36" t="str">
        <f>IF(T92&gt;(Калькулятор!$B$5+2),"",IF(T92=Калькулятор!$B$5+2,0,IF(T92&lt;=Калькулятор!$B$5,0,0)))</f>
        <v/>
      </c>
      <c r="L92" s="34" t="str">
        <f>IF(T92&gt;(Калькулятор!$B$5+2),"",IF(T92=Калькулятор!$B$5+2,0,IF(T92&lt;=Калькулятор!$B$5,0,0)))</f>
        <v/>
      </c>
      <c r="M92" s="34" t="str">
        <f>IF(T92&gt;(Калькулятор!$B$5+2),"",IF(T92=Калькулятор!$B$5+2,0,IF(T92&lt;=Калькулятор!$B$5,0,0)))</f>
        <v/>
      </c>
      <c r="N92" s="34" t="str">
        <f>IF(T92&gt;(Калькулятор!$B$5+2),"",IF(T92=Калькулятор!$B$5+2,0,IF(T92&lt;=Калькулятор!$B$5,0,0)))</f>
        <v/>
      </c>
      <c r="O92" s="34" t="str">
        <f>IF(T92&gt;(Калькулятор!$B$5+2),"",IF(T92=Калькулятор!$B$5+2,0,IF(T92&lt;=Калькулятор!$B$5,0,0)))</f>
        <v/>
      </c>
      <c r="P92" s="34" t="str">
        <f>IF(T92&gt;(Калькулятор!$B$5+2),"",IF(T92=Калькулятор!$B$5+2,0,IF(T92&lt;=Калькулятор!$B$5,0,0)))</f>
        <v/>
      </c>
      <c r="Q92" s="34" t="str">
        <f>IF(T92&gt;(Калькулятор!$B$5+2),"",IF(T92=Калькулятор!$B$5+2,0,IF(T92&lt;=Калькулятор!$B$5,0,0)))</f>
        <v/>
      </c>
      <c r="R92" s="37" t="str">
        <f>IF(T92&gt;(Калькулятор!$B$5+2),"",IF(T92=Калькулятор!$B$5+2,XIRR($D$7:D91,$B$7:B91,50),"Х"))</f>
        <v/>
      </c>
      <c r="S92" s="38" t="str">
        <f>IF(T92&gt;(Калькулятор!$B$5+2),"",IF(T92=Калькулятор!$B$5+2,F92+E92+J92,"Х"))</f>
        <v/>
      </c>
      <c r="T92" s="28">
        <v>86</v>
      </c>
      <c r="U92" s="29" t="str">
        <f ca="1">Калькулятор!E89</f>
        <v>погашено</v>
      </c>
    </row>
    <row r="93" spans="1:21" ht="15.6" x14ac:dyDescent="0.3">
      <c r="A93" s="30" t="str">
        <f>IF(T93&gt;(Калькулятор!$B$5+2),"",IF(T93=Калькулятор!$B$5+2,"Усього",Калькулятор!C90))</f>
        <v/>
      </c>
      <c r="B93" s="31" t="str">
        <f>IF(T93&gt;(Калькулятор!$B$5+2),"",IF(T93=Калькулятор!$B$5+2,"Х",Калькулятор!D90))</f>
        <v/>
      </c>
      <c r="C93" s="32" t="str">
        <f>IF(T93&gt;(Калькулятор!$B$5+2),"",IF(T93=Калькулятор!$B$5+2,SUM($C$8:C92),IFERROR(B93-B92,"")))</f>
        <v/>
      </c>
      <c r="D93" s="33" t="str">
        <f>IF(T93&gt;(Калькулятор!$B$5+2),"",IF(T93=Калькулятор!$B$5+2,SUM(D92),Калькулятор!I90))</f>
        <v/>
      </c>
      <c r="E93" s="33" t="str">
        <f>IF(T93&gt;(Калькулятор!$B$5+2),"",IF(T93=Калькулятор!$B$5+2,SUM(E92),Калькулятор!G90))</f>
        <v/>
      </c>
      <c r="F93" s="33" t="str">
        <f>IF(T93&gt;(Калькулятор!$B$5+2),"",IF(T93=Калькулятор!$B$5+2,SUM($F$7:F92),Калькулятор!H90))</f>
        <v/>
      </c>
      <c r="G93" s="34" t="str">
        <f>IF(T93&gt;(Калькулятор!$B$5+2),"",IF(T93=Калькулятор!$B$5+2,0,IF(T93&lt;=Калькулятор!$B$5,0,0)))</f>
        <v/>
      </c>
      <c r="H93" s="34" t="str">
        <f>IF(T93&gt;(Калькулятор!$B$5+2),"",IF(T93=Калькулятор!$B$5+2,0,IF(T93&lt;=Калькулятор!$B$5,0,0)))</f>
        <v/>
      </c>
      <c r="I93" s="35" t="str">
        <f>IF(T93&gt;(Калькулятор!$B$5+2),"",IF(T93=Калькулятор!$B$5+2,0,IF(T93&lt;=Калькулятор!$B$5,0,0)))</f>
        <v/>
      </c>
      <c r="J93" s="33" t="str">
        <f>IF(T93&gt;(Калькулятор!$B$5+2),"",IF(T93=Калькулятор!$B$5+2,SUM($J$7:J92),IF(T93&lt;=Калькулятор!$B$5,0,0)))</f>
        <v/>
      </c>
      <c r="K93" s="36" t="str">
        <f>IF(T93&gt;(Калькулятор!$B$5+2),"",IF(T93=Калькулятор!$B$5+2,0,IF(T93&lt;=Калькулятор!$B$5,0,0)))</f>
        <v/>
      </c>
      <c r="L93" s="34" t="str">
        <f>IF(T93&gt;(Калькулятор!$B$5+2),"",IF(T93=Калькулятор!$B$5+2,0,IF(T93&lt;=Калькулятор!$B$5,0,0)))</f>
        <v/>
      </c>
      <c r="M93" s="34" t="str">
        <f>IF(T93&gt;(Калькулятор!$B$5+2),"",IF(T93=Калькулятор!$B$5+2,0,IF(T93&lt;=Калькулятор!$B$5,0,0)))</f>
        <v/>
      </c>
      <c r="N93" s="34" t="str">
        <f>IF(T93&gt;(Калькулятор!$B$5+2),"",IF(T93=Калькулятор!$B$5+2,0,IF(T93&lt;=Калькулятор!$B$5,0,0)))</f>
        <v/>
      </c>
      <c r="O93" s="34" t="str">
        <f>IF(T93&gt;(Калькулятор!$B$5+2),"",IF(T93=Калькулятор!$B$5+2,0,IF(T93&lt;=Калькулятор!$B$5,0,0)))</f>
        <v/>
      </c>
      <c r="P93" s="34" t="str">
        <f>IF(T93&gt;(Калькулятор!$B$5+2),"",IF(T93=Калькулятор!$B$5+2,0,IF(T93&lt;=Калькулятор!$B$5,0,0)))</f>
        <v/>
      </c>
      <c r="Q93" s="34" t="str">
        <f>IF(T93&gt;(Калькулятор!$B$5+2),"",IF(T93=Калькулятор!$B$5+2,0,IF(T93&lt;=Калькулятор!$B$5,0,0)))</f>
        <v/>
      </c>
      <c r="R93" s="37" t="str">
        <f>IF(T93&gt;(Калькулятор!$B$5+2),"",IF(T93=Калькулятор!$B$5+2,XIRR($D$7:D92,$B$7:B92,50),"Х"))</f>
        <v/>
      </c>
      <c r="S93" s="38" t="str">
        <f>IF(T93&gt;(Калькулятор!$B$5+2),"",IF(T93=Калькулятор!$B$5+2,F93+E93+J93,"Х"))</f>
        <v/>
      </c>
      <c r="T93" s="28">
        <v>87</v>
      </c>
      <c r="U93" s="29" t="str">
        <f ca="1">Калькулятор!E90</f>
        <v>погашено</v>
      </c>
    </row>
    <row r="94" spans="1:21" ht="15.6" x14ac:dyDescent="0.3">
      <c r="A94" s="30" t="str">
        <f>IF(T94&gt;(Калькулятор!$B$5+2),"",IF(T94=Калькулятор!$B$5+2,"Усього",Калькулятор!C91))</f>
        <v/>
      </c>
      <c r="B94" s="31" t="str">
        <f>IF(T94&gt;(Калькулятор!$B$5+2),"",IF(T94=Калькулятор!$B$5+2,"Х",Калькулятор!D91))</f>
        <v/>
      </c>
      <c r="C94" s="32" t="str">
        <f>IF(T94&gt;(Калькулятор!$B$5+2),"",IF(T94=Калькулятор!$B$5+2,SUM($C$8:C93),IFERROR(B94-B93,"")))</f>
        <v/>
      </c>
      <c r="D94" s="33" t="str">
        <f>IF(T94&gt;(Калькулятор!$B$5+2),"",IF(T94=Калькулятор!$B$5+2,SUM(D93),Калькулятор!I91))</f>
        <v/>
      </c>
      <c r="E94" s="33" t="str">
        <f>IF(T94&gt;(Калькулятор!$B$5+2),"",IF(T94=Калькулятор!$B$5+2,SUM(E93),Калькулятор!G91))</f>
        <v/>
      </c>
      <c r="F94" s="33" t="str">
        <f>IF(T94&gt;(Калькулятор!$B$5+2),"",IF(T94=Калькулятор!$B$5+2,SUM($F$7:F93),Калькулятор!H91))</f>
        <v/>
      </c>
      <c r="G94" s="34" t="str">
        <f>IF(T94&gt;(Калькулятор!$B$5+2),"",IF(T94=Калькулятор!$B$5+2,0,IF(T94&lt;=Калькулятор!$B$5,0,0)))</f>
        <v/>
      </c>
      <c r="H94" s="34" t="str">
        <f>IF(T94&gt;(Калькулятор!$B$5+2),"",IF(T94=Калькулятор!$B$5+2,0,IF(T94&lt;=Калькулятор!$B$5,0,0)))</f>
        <v/>
      </c>
      <c r="I94" s="35" t="str">
        <f>IF(T94&gt;(Калькулятор!$B$5+2),"",IF(T94=Калькулятор!$B$5+2,0,IF(T94&lt;=Калькулятор!$B$5,0,0)))</f>
        <v/>
      </c>
      <c r="J94" s="33" t="str">
        <f>IF(T94&gt;(Калькулятор!$B$5+2),"",IF(T94=Калькулятор!$B$5+2,SUM($J$7:J93),IF(T94&lt;=Калькулятор!$B$5,0,0)))</f>
        <v/>
      </c>
      <c r="K94" s="36" t="str">
        <f>IF(T94&gt;(Калькулятор!$B$5+2),"",IF(T94=Калькулятор!$B$5+2,0,IF(T94&lt;=Калькулятор!$B$5,0,0)))</f>
        <v/>
      </c>
      <c r="L94" s="34" t="str">
        <f>IF(T94&gt;(Калькулятор!$B$5+2),"",IF(T94=Калькулятор!$B$5+2,0,IF(T94&lt;=Калькулятор!$B$5,0,0)))</f>
        <v/>
      </c>
      <c r="M94" s="34" t="str">
        <f>IF(T94&gt;(Калькулятор!$B$5+2),"",IF(T94=Калькулятор!$B$5+2,0,IF(T94&lt;=Калькулятор!$B$5,0,0)))</f>
        <v/>
      </c>
      <c r="N94" s="34" t="str">
        <f>IF(T94&gt;(Калькулятор!$B$5+2),"",IF(T94=Калькулятор!$B$5+2,0,IF(T94&lt;=Калькулятор!$B$5,0,0)))</f>
        <v/>
      </c>
      <c r="O94" s="34" t="str">
        <f>IF(T94&gt;(Калькулятор!$B$5+2),"",IF(T94=Калькулятор!$B$5+2,0,IF(T94&lt;=Калькулятор!$B$5,0,0)))</f>
        <v/>
      </c>
      <c r="P94" s="34" t="str">
        <f>IF(T94&gt;(Калькулятор!$B$5+2),"",IF(T94=Калькулятор!$B$5+2,0,IF(T94&lt;=Калькулятор!$B$5,0,0)))</f>
        <v/>
      </c>
      <c r="Q94" s="34" t="str">
        <f>IF(T94&gt;(Калькулятор!$B$5+2),"",IF(T94=Калькулятор!$B$5+2,0,IF(T94&lt;=Калькулятор!$B$5,0,0)))</f>
        <v/>
      </c>
      <c r="R94" s="37" t="str">
        <f>IF(T94&gt;(Калькулятор!$B$5+2),"",IF(T94=Калькулятор!$B$5+2,XIRR($D$7:D93,$B$7:B93,50),"Х"))</f>
        <v/>
      </c>
      <c r="S94" s="38" t="str">
        <f>IF(T94&gt;(Калькулятор!$B$5+2),"",IF(T94=Калькулятор!$B$5+2,F94+E94+J94,"Х"))</f>
        <v/>
      </c>
      <c r="T94" s="28">
        <v>88</v>
      </c>
      <c r="U94" s="29" t="str">
        <f ca="1">Калькулятор!E91</f>
        <v>погашено</v>
      </c>
    </row>
    <row r="95" spans="1:21" ht="15.6" x14ac:dyDescent="0.3">
      <c r="A95" s="30" t="str">
        <f>IF(T95&gt;(Калькулятор!$B$5+2),"",IF(T95=Калькулятор!$B$5+2,"Усього",Калькулятор!C92))</f>
        <v/>
      </c>
      <c r="B95" s="31" t="str">
        <f>IF(T95&gt;(Калькулятор!$B$5+2),"",IF(T95=Калькулятор!$B$5+2,"Х",Калькулятор!D92))</f>
        <v/>
      </c>
      <c r="C95" s="32" t="str">
        <f>IF(T95&gt;(Калькулятор!$B$5+2),"",IF(T95=Калькулятор!$B$5+2,SUM($C$8:C94),IFERROR(B95-B94,"")))</f>
        <v/>
      </c>
      <c r="D95" s="33" t="str">
        <f>IF(T95&gt;(Калькулятор!$B$5+2),"",IF(T95=Калькулятор!$B$5+2,SUM(D94),Калькулятор!I92))</f>
        <v/>
      </c>
      <c r="E95" s="33" t="str">
        <f>IF(T95&gt;(Калькулятор!$B$5+2),"",IF(T95=Калькулятор!$B$5+2,SUM(E94),Калькулятор!G92))</f>
        <v/>
      </c>
      <c r="F95" s="33" t="str">
        <f>IF(T95&gt;(Калькулятор!$B$5+2),"",IF(T95=Калькулятор!$B$5+2,SUM($F$7:F94),Калькулятор!H92))</f>
        <v/>
      </c>
      <c r="G95" s="34" t="str">
        <f>IF(T95&gt;(Калькулятор!$B$5+2),"",IF(T95=Калькулятор!$B$5+2,0,IF(T95&lt;=Калькулятор!$B$5,0,0)))</f>
        <v/>
      </c>
      <c r="H95" s="34" t="str">
        <f>IF(T95&gt;(Калькулятор!$B$5+2),"",IF(T95=Калькулятор!$B$5+2,0,IF(T95&lt;=Калькулятор!$B$5,0,0)))</f>
        <v/>
      </c>
      <c r="I95" s="35" t="str">
        <f>IF(T95&gt;(Калькулятор!$B$5+2),"",IF(T95=Калькулятор!$B$5+2,0,IF(T95&lt;=Калькулятор!$B$5,0,0)))</f>
        <v/>
      </c>
      <c r="J95" s="33" t="str">
        <f>IF(T95&gt;(Калькулятор!$B$5+2),"",IF(T95=Калькулятор!$B$5+2,SUM($J$7:J94),IF(T95&lt;=Калькулятор!$B$5,0,0)))</f>
        <v/>
      </c>
      <c r="K95" s="36" t="str">
        <f>IF(T95&gt;(Калькулятор!$B$5+2),"",IF(T95=Калькулятор!$B$5+2,0,IF(T95&lt;=Калькулятор!$B$5,0,0)))</f>
        <v/>
      </c>
      <c r="L95" s="34" t="str">
        <f>IF(T95&gt;(Калькулятор!$B$5+2),"",IF(T95=Калькулятор!$B$5+2,0,IF(T95&lt;=Калькулятор!$B$5,0,0)))</f>
        <v/>
      </c>
      <c r="M95" s="34" t="str">
        <f>IF(T95&gt;(Калькулятор!$B$5+2),"",IF(T95=Калькулятор!$B$5+2,0,IF(T95&lt;=Калькулятор!$B$5,0,0)))</f>
        <v/>
      </c>
      <c r="N95" s="34" t="str">
        <f>IF(T95&gt;(Калькулятор!$B$5+2),"",IF(T95=Калькулятор!$B$5+2,0,IF(T95&lt;=Калькулятор!$B$5,0,0)))</f>
        <v/>
      </c>
      <c r="O95" s="34" t="str">
        <f>IF(T95&gt;(Калькулятор!$B$5+2),"",IF(T95=Калькулятор!$B$5+2,0,IF(T95&lt;=Калькулятор!$B$5,0,0)))</f>
        <v/>
      </c>
      <c r="P95" s="34" t="str">
        <f>IF(T95&gt;(Калькулятор!$B$5+2),"",IF(T95=Калькулятор!$B$5+2,0,IF(T95&lt;=Калькулятор!$B$5,0,0)))</f>
        <v/>
      </c>
      <c r="Q95" s="34" t="str">
        <f>IF(T95&gt;(Калькулятор!$B$5+2),"",IF(T95=Калькулятор!$B$5+2,0,IF(T95&lt;=Калькулятор!$B$5,0,0)))</f>
        <v/>
      </c>
      <c r="R95" s="37" t="str">
        <f>IF(T95&gt;(Калькулятор!$B$5+2),"",IF(T95=Калькулятор!$B$5+2,XIRR($D$7:D94,$B$7:B94,50),"Х"))</f>
        <v/>
      </c>
      <c r="S95" s="38" t="str">
        <f>IF(T95&gt;(Калькулятор!$B$5+2),"",IF(T95=Калькулятор!$B$5+2,F95+E95+J95,"Х"))</f>
        <v/>
      </c>
      <c r="T95" s="28">
        <v>89</v>
      </c>
      <c r="U95" s="29" t="str">
        <f ca="1">Калькулятор!E92</f>
        <v>погашено</v>
      </c>
    </row>
    <row r="96" spans="1:21" ht="15.6" x14ac:dyDescent="0.3">
      <c r="A96" s="30" t="str">
        <f>IF(T96&gt;(Калькулятор!$B$5+2),"",IF(T96=Калькулятор!$B$5+2,"Усього",Калькулятор!C93))</f>
        <v/>
      </c>
      <c r="B96" s="31" t="str">
        <f>IF(T96&gt;(Калькулятор!$B$5+2),"",IF(T96=Калькулятор!$B$5+2,"Х",Калькулятор!D93))</f>
        <v/>
      </c>
      <c r="C96" s="32" t="str">
        <f>IF(T96&gt;(Калькулятор!$B$5+2),"",IF(T96=Калькулятор!$B$5+2,SUM($C$8:C95),IFERROR(B96-B95,"")))</f>
        <v/>
      </c>
      <c r="D96" s="33" t="str">
        <f>IF(T96&gt;(Калькулятор!$B$5+2),"",IF(T96=Калькулятор!$B$5+2,SUM(D95),Калькулятор!I93))</f>
        <v/>
      </c>
      <c r="E96" s="33" t="str">
        <f>IF(T96&gt;(Калькулятор!$B$5+2),"",IF(T96=Калькулятор!$B$5+2,SUM(E95),Калькулятор!G93))</f>
        <v/>
      </c>
      <c r="F96" s="33" t="str">
        <f>IF(T96&gt;(Калькулятор!$B$5+2),"",IF(T96=Калькулятор!$B$5+2,SUM($F$7:F95),Калькулятор!H93))</f>
        <v/>
      </c>
      <c r="G96" s="34" t="str">
        <f>IF(T96&gt;(Калькулятор!$B$5+2),"",IF(T96=Калькулятор!$B$5+2,0,IF(T96&lt;=Калькулятор!$B$5,0,0)))</f>
        <v/>
      </c>
      <c r="H96" s="34" t="str">
        <f>IF(T96&gt;(Калькулятор!$B$5+2),"",IF(T96=Калькулятор!$B$5+2,0,IF(T96&lt;=Калькулятор!$B$5,0,0)))</f>
        <v/>
      </c>
      <c r="I96" s="35" t="str">
        <f>IF(T96&gt;(Калькулятор!$B$5+2),"",IF(T96=Калькулятор!$B$5+2,0,IF(T96&lt;=Калькулятор!$B$5,0,0)))</f>
        <v/>
      </c>
      <c r="J96" s="33" t="str">
        <f>IF(T96&gt;(Калькулятор!$B$5+2),"",IF(T96=Калькулятор!$B$5+2,SUM($J$7:J95),IF(T96&lt;=Калькулятор!$B$5,0,0)))</f>
        <v/>
      </c>
      <c r="K96" s="36" t="str">
        <f>IF(T96&gt;(Калькулятор!$B$5+2),"",IF(T96=Калькулятор!$B$5+2,0,IF(T96&lt;=Калькулятор!$B$5,0,0)))</f>
        <v/>
      </c>
      <c r="L96" s="34" t="str">
        <f>IF(T96&gt;(Калькулятор!$B$5+2),"",IF(T96=Калькулятор!$B$5+2,0,IF(T96&lt;=Калькулятор!$B$5,0,0)))</f>
        <v/>
      </c>
      <c r="M96" s="34" t="str">
        <f>IF(T96&gt;(Калькулятор!$B$5+2),"",IF(T96=Калькулятор!$B$5+2,0,IF(T96&lt;=Калькулятор!$B$5,0,0)))</f>
        <v/>
      </c>
      <c r="N96" s="34" t="str">
        <f>IF(T96&gt;(Калькулятор!$B$5+2),"",IF(T96=Калькулятор!$B$5+2,0,IF(T96&lt;=Калькулятор!$B$5,0,0)))</f>
        <v/>
      </c>
      <c r="O96" s="34" t="str">
        <f>IF(T96&gt;(Калькулятор!$B$5+2),"",IF(T96=Калькулятор!$B$5+2,0,IF(T96&lt;=Калькулятор!$B$5,0,0)))</f>
        <v/>
      </c>
      <c r="P96" s="34" t="str">
        <f>IF(T96&gt;(Калькулятор!$B$5+2),"",IF(T96=Калькулятор!$B$5+2,0,IF(T96&lt;=Калькулятор!$B$5,0,0)))</f>
        <v/>
      </c>
      <c r="Q96" s="34" t="str">
        <f>IF(T96&gt;(Калькулятор!$B$5+2),"",IF(T96=Калькулятор!$B$5+2,0,IF(T96&lt;=Калькулятор!$B$5,0,0)))</f>
        <v/>
      </c>
      <c r="R96" s="37" t="str">
        <f>IF(T96&gt;(Калькулятор!$B$5+2),"",IF(T96=Калькулятор!$B$5+2,XIRR($D$7:D95,$B$7:B95,50),"Х"))</f>
        <v/>
      </c>
      <c r="S96" s="38" t="str">
        <f>IF(T96&gt;(Калькулятор!$B$5+2),"",IF(T96=Калькулятор!$B$5+2,F96+E96+J96,"Х"))</f>
        <v/>
      </c>
      <c r="T96" s="28">
        <v>90</v>
      </c>
      <c r="U96" s="29" t="str">
        <f ca="1">Калькулятор!E93</f>
        <v>погашено</v>
      </c>
    </row>
    <row r="97" spans="1:21" ht="15.6" x14ac:dyDescent="0.3">
      <c r="A97" s="30" t="str">
        <f>IF(T97&gt;(Калькулятор!$B$5+2),"",IF(T97=Калькулятор!$B$5+2,"Усього",Калькулятор!C94))</f>
        <v/>
      </c>
      <c r="B97" s="31" t="str">
        <f>IF(T97&gt;(Калькулятор!$B$5+2),"",IF(T97=Калькулятор!$B$5+2,"Х",Калькулятор!D94))</f>
        <v/>
      </c>
      <c r="C97" s="32" t="str">
        <f>IF(T97&gt;(Калькулятор!$B$5+2),"",IF(T97=Калькулятор!$B$5+2,SUM($C$8:C96),IFERROR(B97-B96,"")))</f>
        <v/>
      </c>
      <c r="D97" s="33" t="str">
        <f>IF(T97&gt;(Калькулятор!$B$5+2),"",IF(T97=Калькулятор!$B$5+2,SUM(D96),Калькулятор!I94))</f>
        <v/>
      </c>
      <c r="E97" s="33" t="str">
        <f>IF(T97&gt;(Калькулятор!$B$5+2),"",IF(T97=Калькулятор!$B$5+2,SUM(E96),Калькулятор!G94))</f>
        <v/>
      </c>
      <c r="F97" s="33" t="str">
        <f>IF(T97&gt;(Калькулятор!$B$5+2),"",IF(T97=Калькулятор!$B$5+2,SUM($F$7:F96),Калькулятор!H94))</f>
        <v/>
      </c>
      <c r="G97" s="34" t="str">
        <f>IF(T97&gt;(Калькулятор!$B$5+2),"",IF(T97=Калькулятор!$B$5+2,0,IF(T97&lt;=Калькулятор!$B$5,0,0)))</f>
        <v/>
      </c>
      <c r="H97" s="34" t="str">
        <f>IF(T97&gt;(Калькулятор!$B$5+2),"",IF(T97=Калькулятор!$B$5+2,0,IF(T97&lt;=Калькулятор!$B$5,0,0)))</f>
        <v/>
      </c>
      <c r="I97" s="35" t="str">
        <f>IF(T97&gt;(Калькулятор!$B$5+2),"",IF(T97=Калькулятор!$B$5+2,0,IF(T97&lt;=Калькулятор!$B$5,0,0)))</f>
        <v/>
      </c>
      <c r="J97" s="33" t="str">
        <f>IF(T97&gt;(Калькулятор!$B$5+2),"",IF(T97=Калькулятор!$B$5+2,SUM($J$7:J96),IF(T97&lt;=Калькулятор!$B$5,0,0)))</f>
        <v/>
      </c>
      <c r="K97" s="36" t="str">
        <f>IF(T97&gt;(Калькулятор!$B$5+2),"",IF(T97=Калькулятор!$B$5+2,0,IF(T97&lt;=Калькулятор!$B$5,0,0)))</f>
        <v/>
      </c>
      <c r="L97" s="34" t="str">
        <f>IF(T97&gt;(Калькулятор!$B$5+2),"",IF(T97=Калькулятор!$B$5+2,0,IF(T97&lt;=Калькулятор!$B$5,0,0)))</f>
        <v/>
      </c>
      <c r="M97" s="34" t="str">
        <f>IF(T97&gt;(Калькулятор!$B$5+2),"",IF(T97=Калькулятор!$B$5+2,0,IF(T97&lt;=Калькулятор!$B$5,0,0)))</f>
        <v/>
      </c>
      <c r="N97" s="34" t="str">
        <f>IF(T97&gt;(Калькулятор!$B$5+2),"",IF(T97=Калькулятор!$B$5+2,0,IF(T97&lt;=Калькулятор!$B$5,0,0)))</f>
        <v/>
      </c>
      <c r="O97" s="34" t="str">
        <f>IF(T97&gt;(Калькулятор!$B$5+2),"",IF(T97=Калькулятор!$B$5+2,0,IF(T97&lt;=Калькулятор!$B$5,0,0)))</f>
        <v/>
      </c>
      <c r="P97" s="34" t="str">
        <f>IF(T97&gt;(Калькулятор!$B$5+2),"",IF(T97=Калькулятор!$B$5+2,0,IF(T97&lt;=Калькулятор!$B$5,0,0)))</f>
        <v/>
      </c>
      <c r="Q97" s="34" t="str">
        <f>IF(T97&gt;(Калькулятор!$B$5+2),"",IF(T97=Калькулятор!$B$5+2,0,IF(T97&lt;=Калькулятор!$B$5,0,0)))</f>
        <v/>
      </c>
      <c r="R97" s="37" t="str">
        <f>IF(T97&gt;(Калькулятор!$B$5+2),"",IF(T97=Калькулятор!$B$5+2,XIRR($D$7:D96,$B$7:B96,50),"Х"))</f>
        <v/>
      </c>
      <c r="S97" s="38" t="str">
        <f>IF(T97&gt;(Калькулятор!$B$5+2),"",IF(T97=Калькулятор!$B$5+2,F97+E97+J97,"Х"))</f>
        <v/>
      </c>
      <c r="T97" s="28">
        <v>91</v>
      </c>
      <c r="U97" s="29" t="str">
        <f ca="1">Калькулятор!E94</f>
        <v>погашено</v>
      </c>
    </row>
    <row r="98" spans="1:21" ht="15.6" x14ac:dyDescent="0.3">
      <c r="A98" s="30" t="str">
        <f>IF(T98&gt;(Калькулятор!$B$5+2),"",IF(T98=Калькулятор!$B$5+2,"Усього",Калькулятор!C95))</f>
        <v/>
      </c>
      <c r="B98" s="31" t="str">
        <f>IF(T98&gt;(Калькулятор!$B$5+2),"",IF(T98=Калькулятор!$B$5+2,"Х",Калькулятор!D95))</f>
        <v/>
      </c>
      <c r="C98" s="32" t="str">
        <f>IF(T98&gt;(Калькулятор!$B$5+2),"",IF(T98=Калькулятор!$B$5+2,SUM($C$8:C97),IFERROR(B98-B97,"")))</f>
        <v/>
      </c>
      <c r="D98" s="33" t="str">
        <f>IF(T98&gt;(Калькулятор!$B$5+2),"",IF(T98=Калькулятор!$B$5+2,SUM(D97),Калькулятор!I95))</f>
        <v/>
      </c>
      <c r="E98" s="33" t="str">
        <f>IF(T98&gt;(Калькулятор!$B$5+2),"",IF(T98=Калькулятор!$B$5+2,SUM(E97),Калькулятор!G95))</f>
        <v/>
      </c>
      <c r="F98" s="33" t="str">
        <f>IF(T98&gt;(Калькулятор!$B$5+2),"",IF(T98=Калькулятор!$B$5+2,SUM($F$7:F97),Калькулятор!H95))</f>
        <v/>
      </c>
      <c r="G98" s="34" t="str">
        <f>IF(T98&gt;(Калькулятор!$B$5+2),"",IF(T98=Калькулятор!$B$5+2,0,IF(T98&lt;=Калькулятор!$B$5,0,0)))</f>
        <v/>
      </c>
      <c r="H98" s="34" t="str">
        <f>IF(T98&gt;(Калькулятор!$B$5+2),"",IF(T98=Калькулятор!$B$5+2,0,IF(T98&lt;=Калькулятор!$B$5,0,0)))</f>
        <v/>
      </c>
      <c r="I98" s="35" t="str">
        <f>IF(T98&gt;(Калькулятор!$B$5+2),"",IF(T98=Калькулятор!$B$5+2,0,IF(T98&lt;=Калькулятор!$B$5,0,0)))</f>
        <v/>
      </c>
      <c r="J98" s="33" t="str">
        <f>IF(T98&gt;(Калькулятор!$B$5+2),"",IF(T98=Калькулятор!$B$5+2,SUM($J$7:J97),IF(T98&lt;=Калькулятор!$B$5,0,0)))</f>
        <v/>
      </c>
      <c r="K98" s="36" t="str">
        <f>IF(T98&gt;(Калькулятор!$B$5+2),"",IF(T98=Калькулятор!$B$5+2,0,IF(T98&lt;=Калькулятор!$B$5,0,0)))</f>
        <v/>
      </c>
      <c r="L98" s="34" t="str">
        <f>IF(T98&gt;(Калькулятор!$B$5+2),"",IF(T98=Калькулятор!$B$5+2,0,IF(T98&lt;=Калькулятор!$B$5,0,0)))</f>
        <v/>
      </c>
      <c r="M98" s="34" t="str">
        <f>IF(T98&gt;(Калькулятор!$B$5+2),"",IF(T98=Калькулятор!$B$5+2,0,IF(T98&lt;=Калькулятор!$B$5,0,0)))</f>
        <v/>
      </c>
      <c r="N98" s="34" t="str">
        <f>IF(T98&gt;(Калькулятор!$B$5+2),"",IF(T98=Калькулятор!$B$5+2,0,IF(T98&lt;=Калькулятор!$B$5,0,0)))</f>
        <v/>
      </c>
      <c r="O98" s="34" t="str">
        <f>IF(T98&gt;(Калькулятор!$B$5+2),"",IF(T98=Калькулятор!$B$5+2,0,IF(T98&lt;=Калькулятор!$B$5,0,0)))</f>
        <v/>
      </c>
      <c r="P98" s="34" t="str">
        <f>IF(T98&gt;(Калькулятор!$B$5+2),"",IF(T98=Калькулятор!$B$5+2,0,IF(T98&lt;=Калькулятор!$B$5,0,0)))</f>
        <v/>
      </c>
      <c r="Q98" s="34" t="str">
        <f>IF(T98&gt;(Калькулятор!$B$5+2),"",IF(T98=Калькулятор!$B$5+2,0,IF(T98&lt;=Калькулятор!$B$5,0,0)))</f>
        <v/>
      </c>
      <c r="R98" s="37" t="str">
        <f>IF(T98&gt;(Калькулятор!$B$5+2),"",IF(T98=Калькулятор!$B$5+2,XIRR($D$7:D97,$B$7:B97,50),"Х"))</f>
        <v/>
      </c>
      <c r="S98" s="38" t="str">
        <f>IF(T98&gt;(Калькулятор!$B$5+2),"",IF(T98=Калькулятор!$B$5+2,F98+E98+J98,"Х"))</f>
        <v/>
      </c>
      <c r="T98" s="28">
        <v>92</v>
      </c>
      <c r="U98" s="29" t="str">
        <f ca="1">Калькулятор!E95</f>
        <v>погашено</v>
      </c>
    </row>
    <row r="99" spans="1:21" ht="15.6" x14ac:dyDescent="0.3">
      <c r="A99" s="30" t="str">
        <f>IF(T99&gt;(Калькулятор!$B$5+2),"",IF(T99=Калькулятор!$B$5+2,"Усього",Калькулятор!C96))</f>
        <v/>
      </c>
      <c r="B99" s="31" t="str">
        <f>IF(T99&gt;(Калькулятор!$B$5+2),"",IF(T99=Калькулятор!$B$5+2,"Х",Калькулятор!D96))</f>
        <v/>
      </c>
      <c r="C99" s="32" t="str">
        <f>IF(T99&gt;(Калькулятор!$B$5+2),"",IF(T99=Калькулятор!$B$5+2,SUM($C$8:C98),IFERROR(B99-B98,"")))</f>
        <v/>
      </c>
      <c r="D99" s="33" t="str">
        <f>IF(T99&gt;(Калькулятор!$B$5+2),"",IF(T99=Калькулятор!$B$5+2,SUM(D98),Калькулятор!I96))</f>
        <v/>
      </c>
      <c r="E99" s="33" t="str">
        <f>IF(T99&gt;(Калькулятор!$B$5+2),"",IF(T99=Калькулятор!$B$5+2,SUM(E98),Калькулятор!G96))</f>
        <v/>
      </c>
      <c r="F99" s="33" t="str">
        <f>IF(T99&gt;(Калькулятор!$B$5+2),"",IF(T99=Калькулятор!$B$5+2,SUM($F$7:F98),Калькулятор!H96))</f>
        <v/>
      </c>
      <c r="G99" s="34" t="str">
        <f>IF(T99&gt;(Калькулятор!$B$5+2),"",IF(T99=Калькулятор!$B$5+2,0,IF(T99&lt;=Калькулятор!$B$5,0,0)))</f>
        <v/>
      </c>
      <c r="H99" s="34" t="str">
        <f>IF(T99&gt;(Калькулятор!$B$5+2),"",IF(T99=Калькулятор!$B$5+2,0,IF(T99&lt;=Калькулятор!$B$5,0,0)))</f>
        <v/>
      </c>
      <c r="I99" s="35" t="str">
        <f>IF(T99&gt;(Калькулятор!$B$5+2),"",IF(T99=Калькулятор!$B$5+2,0,IF(T99&lt;=Калькулятор!$B$5,0,0)))</f>
        <v/>
      </c>
      <c r="J99" s="33" t="str">
        <f>IF(T99&gt;(Калькулятор!$B$5+2),"",IF(T99=Калькулятор!$B$5+2,SUM($J$7:J98),IF(T99&lt;=Калькулятор!$B$5,0,0)))</f>
        <v/>
      </c>
      <c r="K99" s="36" t="str">
        <f>IF(T99&gt;(Калькулятор!$B$5+2),"",IF(T99=Калькулятор!$B$5+2,0,IF(T99&lt;=Калькулятор!$B$5,0,0)))</f>
        <v/>
      </c>
      <c r="L99" s="34" t="str">
        <f>IF(T99&gt;(Калькулятор!$B$5+2),"",IF(T99=Калькулятор!$B$5+2,0,IF(T99&lt;=Калькулятор!$B$5,0,0)))</f>
        <v/>
      </c>
      <c r="M99" s="34" t="str">
        <f>IF(T99&gt;(Калькулятор!$B$5+2),"",IF(T99=Калькулятор!$B$5+2,0,IF(T99&lt;=Калькулятор!$B$5,0,0)))</f>
        <v/>
      </c>
      <c r="N99" s="34" t="str">
        <f>IF(T99&gt;(Калькулятор!$B$5+2),"",IF(T99=Калькулятор!$B$5+2,0,IF(T99&lt;=Калькулятор!$B$5,0,0)))</f>
        <v/>
      </c>
      <c r="O99" s="34" t="str">
        <f>IF(T99&gt;(Калькулятор!$B$5+2),"",IF(T99=Калькулятор!$B$5+2,0,IF(T99&lt;=Калькулятор!$B$5,0,0)))</f>
        <v/>
      </c>
      <c r="P99" s="34" t="str">
        <f>IF(T99&gt;(Калькулятор!$B$5+2),"",IF(T99=Калькулятор!$B$5+2,0,IF(T99&lt;=Калькулятор!$B$5,0,0)))</f>
        <v/>
      </c>
      <c r="Q99" s="34" t="str">
        <f>IF(T99&gt;(Калькулятор!$B$5+2),"",IF(T99=Калькулятор!$B$5+2,0,IF(T99&lt;=Калькулятор!$B$5,0,0)))</f>
        <v/>
      </c>
      <c r="R99" s="37" t="str">
        <f>IF(T99&gt;(Калькулятор!$B$5+2),"",IF(T99=Калькулятор!$B$5+2,XIRR($D$7:D98,$B$7:B98,50),"Х"))</f>
        <v/>
      </c>
      <c r="S99" s="38" t="str">
        <f>IF(T99&gt;(Калькулятор!$B$5+2),"",IF(T99=Калькулятор!$B$5+2,F99+E99+J99,"Х"))</f>
        <v/>
      </c>
      <c r="T99" s="28">
        <v>93</v>
      </c>
      <c r="U99" s="29" t="str">
        <f ca="1">Калькулятор!E96</f>
        <v>погашено</v>
      </c>
    </row>
    <row r="100" spans="1:21" ht="15.6" x14ac:dyDescent="0.3">
      <c r="A100" s="30" t="str">
        <f>IF(T100&gt;(Калькулятор!$B$5+2),"",IF(T100=Калькулятор!$B$5+2,"Усього",Калькулятор!C97))</f>
        <v/>
      </c>
      <c r="B100" s="31" t="str">
        <f>IF(T100&gt;(Калькулятор!$B$5+2),"",IF(T100=Калькулятор!$B$5+2,"Х",Калькулятор!D97))</f>
        <v/>
      </c>
      <c r="C100" s="32" t="str">
        <f>IF(T100&gt;(Калькулятор!$B$5+2),"",IF(T100=Калькулятор!$B$5+2,SUM($C$8:C99),IFERROR(B100-B99,"")))</f>
        <v/>
      </c>
      <c r="D100" s="33" t="str">
        <f>IF(T100&gt;(Калькулятор!$B$5+2),"",IF(T100=Калькулятор!$B$5+2,SUM(D99),Калькулятор!I97))</f>
        <v/>
      </c>
      <c r="E100" s="33" t="str">
        <f>IF(T100&gt;(Калькулятор!$B$5+2),"",IF(T100=Калькулятор!$B$5+2,SUM(E99),Калькулятор!G97))</f>
        <v/>
      </c>
      <c r="F100" s="33" t="str">
        <f>IF(T100&gt;(Калькулятор!$B$5+2),"",IF(T100=Калькулятор!$B$5+2,SUM($F$7:F99),Калькулятор!H97))</f>
        <v/>
      </c>
      <c r="G100" s="34" t="str">
        <f>IF(T100&gt;(Калькулятор!$B$5+2),"",IF(T100=Калькулятор!$B$5+2,0,IF(T100&lt;=Калькулятор!$B$5,0,0)))</f>
        <v/>
      </c>
      <c r="H100" s="34" t="str">
        <f>IF(T100&gt;(Калькулятор!$B$5+2),"",IF(T100=Калькулятор!$B$5+2,0,IF(T100&lt;=Калькулятор!$B$5,0,0)))</f>
        <v/>
      </c>
      <c r="I100" s="35" t="str">
        <f>IF(T100&gt;(Калькулятор!$B$5+2),"",IF(T100=Калькулятор!$B$5+2,0,IF(T100&lt;=Калькулятор!$B$5,0,0)))</f>
        <v/>
      </c>
      <c r="J100" s="33" t="str">
        <f>IF(T100&gt;(Калькулятор!$B$5+2),"",IF(T100=Калькулятор!$B$5+2,SUM($J$7:J99),IF(T100&lt;=Калькулятор!$B$5,0,0)))</f>
        <v/>
      </c>
      <c r="K100" s="36" t="str">
        <f>IF(T100&gt;(Калькулятор!$B$5+2),"",IF(T100=Калькулятор!$B$5+2,0,IF(T100&lt;=Калькулятор!$B$5,0,0)))</f>
        <v/>
      </c>
      <c r="L100" s="34" t="str">
        <f>IF(T100&gt;(Калькулятор!$B$5+2),"",IF(T100=Калькулятор!$B$5+2,0,IF(T100&lt;=Калькулятор!$B$5,0,0)))</f>
        <v/>
      </c>
      <c r="M100" s="34" t="str">
        <f>IF(T100&gt;(Калькулятор!$B$5+2),"",IF(T100=Калькулятор!$B$5+2,0,IF(T100&lt;=Калькулятор!$B$5,0,0)))</f>
        <v/>
      </c>
      <c r="N100" s="34" t="str">
        <f>IF(T100&gt;(Калькулятор!$B$5+2),"",IF(T100=Калькулятор!$B$5+2,0,IF(T100&lt;=Калькулятор!$B$5,0,0)))</f>
        <v/>
      </c>
      <c r="O100" s="34" t="str">
        <f>IF(T100&gt;(Калькулятор!$B$5+2),"",IF(T100=Калькулятор!$B$5+2,0,IF(T100&lt;=Калькулятор!$B$5,0,0)))</f>
        <v/>
      </c>
      <c r="P100" s="34" t="str">
        <f>IF(T100&gt;(Калькулятор!$B$5+2),"",IF(T100=Калькулятор!$B$5+2,0,IF(T100&lt;=Калькулятор!$B$5,0,0)))</f>
        <v/>
      </c>
      <c r="Q100" s="34" t="str">
        <f>IF(T100&gt;(Калькулятор!$B$5+2),"",IF(T100=Калькулятор!$B$5+2,0,IF(T100&lt;=Калькулятор!$B$5,0,0)))</f>
        <v/>
      </c>
      <c r="R100" s="37" t="str">
        <f>IF(T100&gt;(Калькулятор!$B$5+2),"",IF(T100=Калькулятор!$B$5+2,XIRR($D$7:D99,$B$7:B99,50),"Х"))</f>
        <v/>
      </c>
      <c r="S100" s="38" t="str">
        <f>IF(T100&gt;(Калькулятор!$B$5+2),"",IF(T100=Калькулятор!$B$5+2,F100+E100+J100,"Х"))</f>
        <v/>
      </c>
      <c r="T100" s="28">
        <v>94</v>
      </c>
      <c r="U100" s="29" t="str">
        <f ca="1">Калькулятор!E97</f>
        <v>погашено</v>
      </c>
    </row>
    <row r="101" spans="1:21" ht="15.6" x14ac:dyDescent="0.3">
      <c r="A101" s="30" t="str">
        <f>IF(T101&gt;(Калькулятор!$B$5+2),"",IF(T101=Калькулятор!$B$5+2,"Усього",Калькулятор!C98))</f>
        <v/>
      </c>
      <c r="B101" s="31" t="str">
        <f>IF(T101&gt;(Калькулятор!$B$5+2),"",IF(T101=Калькулятор!$B$5+2,"Х",Калькулятор!D98))</f>
        <v/>
      </c>
      <c r="C101" s="32" t="str">
        <f>IF(T101&gt;(Калькулятор!$B$5+2),"",IF(T101=Калькулятор!$B$5+2,SUM($C$8:C100),IFERROR(B101-B100,"")))</f>
        <v/>
      </c>
      <c r="D101" s="33" t="str">
        <f>IF(T101&gt;(Калькулятор!$B$5+2),"",IF(T101=Калькулятор!$B$5+2,SUM(D100),Калькулятор!I98))</f>
        <v/>
      </c>
      <c r="E101" s="33" t="str">
        <f>IF(T101&gt;(Калькулятор!$B$5+2),"",IF(T101=Калькулятор!$B$5+2,SUM(E100),Калькулятор!G98))</f>
        <v/>
      </c>
      <c r="F101" s="33" t="str">
        <f>IF(T101&gt;(Калькулятор!$B$5+2),"",IF(T101=Калькулятор!$B$5+2,SUM($F$7:F100),Калькулятор!H98))</f>
        <v/>
      </c>
      <c r="G101" s="34" t="str">
        <f>IF(T101&gt;(Калькулятор!$B$5+2),"",IF(T101=Калькулятор!$B$5+2,0,IF(T101&lt;=Калькулятор!$B$5,0,0)))</f>
        <v/>
      </c>
      <c r="H101" s="34" t="str">
        <f>IF(T101&gt;(Калькулятор!$B$5+2),"",IF(T101=Калькулятор!$B$5+2,0,IF(T101&lt;=Калькулятор!$B$5,0,0)))</f>
        <v/>
      </c>
      <c r="I101" s="35" t="str">
        <f>IF(T101&gt;(Калькулятор!$B$5+2),"",IF(T101=Калькулятор!$B$5+2,0,IF(T101&lt;=Калькулятор!$B$5,0,0)))</f>
        <v/>
      </c>
      <c r="J101" s="33" t="str">
        <f>IF(T101&gt;(Калькулятор!$B$5+2),"",IF(T101=Калькулятор!$B$5+2,SUM($J$7:J100),IF(T101&lt;=Калькулятор!$B$5,0,0)))</f>
        <v/>
      </c>
      <c r="K101" s="36" t="str">
        <f>IF(T101&gt;(Калькулятор!$B$5+2),"",IF(T101=Калькулятор!$B$5+2,0,IF(T101&lt;=Калькулятор!$B$5,0,0)))</f>
        <v/>
      </c>
      <c r="L101" s="34" t="str">
        <f>IF(T101&gt;(Калькулятор!$B$5+2),"",IF(T101=Калькулятор!$B$5+2,0,IF(T101&lt;=Калькулятор!$B$5,0,0)))</f>
        <v/>
      </c>
      <c r="M101" s="34" t="str">
        <f>IF(T101&gt;(Калькулятор!$B$5+2),"",IF(T101=Калькулятор!$B$5+2,0,IF(T101&lt;=Калькулятор!$B$5,0,0)))</f>
        <v/>
      </c>
      <c r="N101" s="34" t="str">
        <f>IF(T101&gt;(Калькулятор!$B$5+2),"",IF(T101=Калькулятор!$B$5+2,0,IF(T101&lt;=Калькулятор!$B$5,0,0)))</f>
        <v/>
      </c>
      <c r="O101" s="34" t="str">
        <f>IF(T101&gt;(Калькулятор!$B$5+2),"",IF(T101=Калькулятор!$B$5+2,0,IF(T101&lt;=Калькулятор!$B$5,0,0)))</f>
        <v/>
      </c>
      <c r="P101" s="34" t="str">
        <f>IF(T101&gt;(Калькулятор!$B$5+2),"",IF(T101=Калькулятор!$B$5+2,0,IF(T101&lt;=Калькулятор!$B$5,0,0)))</f>
        <v/>
      </c>
      <c r="Q101" s="34" t="str">
        <f>IF(T101&gt;(Калькулятор!$B$5+2),"",IF(T101=Калькулятор!$B$5+2,0,IF(T101&lt;=Калькулятор!$B$5,0,0)))</f>
        <v/>
      </c>
      <c r="R101" s="37" t="str">
        <f>IF(T101&gt;(Калькулятор!$B$5+2),"",IF(T101=Калькулятор!$B$5+2,XIRR($D$7:D100,$B$7:B100,50),"Х"))</f>
        <v/>
      </c>
      <c r="S101" s="38" t="str">
        <f>IF(T101&gt;(Калькулятор!$B$5+2),"",IF(T101=Калькулятор!$B$5+2,F101+E101+J101,"Х"))</f>
        <v/>
      </c>
      <c r="T101" s="28">
        <v>95</v>
      </c>
      <c r="U101" s="29" t="str">
        <f ca="1">Калькулятор!E98</f>
        <v>погашено</v>
      </c>
    </row>
    <row r="102" spans="1:21" ht="15.6" x14ac:dyDescent="0.3">
      <c r="A102" s="30" t="str">
        <f>IF(T102&gt;(Калькулятор!$B$5+2),"",IF(T102=Калькулятор!$B$5+2,"Усього",Калькулятор!C99))</f>
        <v/>
      </c>
      <c r="B102" s="31" t="str">
        <f>IF(T102&gt;(Калькулятор!$B$5+2),"",IF(T102=Калькулятор!$B$5+2,"Х",Калькулятор!D99))</f>
        <v/>
      </c>
      <c r="C102" s="32" t="str">
        <f>IF(T102&gt;(Калькулятор!$B$5+2),"",IF(T102=Калькулятор!$B$5+2,SUM($C$8:C101),IFERROR(B102-B101,"")))</f>
        <v/>
      </c>
      <c r="D102" s="33" t="str">
        <f>IF(T102&gt;(Калькулятор!$B$5+2),"",IF(T102=Калькулятор!$B$5+2,SUM(D101),Калькулятор!I99))</f>
        <v/>
      </c>
      <c r="E102" s="33" t="str">
        <f>IF(T102&gt;(Калькулятор!$B$5+2),"",IF(T102=Калькулятор!$B$5+2,SUM(E101),Калькулятор!G99))</f>
        <v/>
      </c>
      <c r="F102" s="33" t="str">
        <f>IF(T102&gt;(Калькулятор!$B$5+2),"",IF(T102=Калькулятор!$B$5+2,SUM($F$7:F101),Калькулятор!H99))</f>
        <v/>
      </c>
      <c r="G102" s="34" t="str">
        <f>IF(T102&gt;(Калькулятор!$B$5+2),"",IF(T102=Калькулятор!$B$5+2,0,IF(T102&lt;=Калькулятор!$B$5,0,0)))</f>
        <v/>
      </c>
      <c r="H102" s="34" t="str">
        <f>IF(T102&gt;(Калькулятор!$B$5+2),"",IF(T102=Калькулятор!$B$5+2,0,IF(T102&lt;=Калькулятор!$B$5,0,0)))</f>
        <v/>
      </c>
      <c r="I102" s="35" t="str">
        <f>IF(T102&gt;(Калькулятор!$B$5+2),"",IF(T102=Калькулятор!$B$5+2,0,IF(T102&lt;=Калькулятор!$B$5,0,0)))</f>
        <v/>
      </c>
      <c r="J102" s="33" t="str">
        <f>IF(T102&gt;(Калькулятор!$B$5+2),"",IF(T102=Калькулятор!$B$5+2,SUM($J$7:J101),IF(T102&lt;=Калькулятор!$B$5,0,0)))</f>
        <v/>
      </c>
      <c r="K102" s="36" t="str">
        <f>IF(T102&gt;(Калькулятор!$B$5+2),"",IF(T102=Калькулятор!$B$5+2,0,IF(T102&lt;=Калькулятор!$B$5,0,0)))</f>
        <v/>
      </c>
      <c r="L102" s="34" t="str">
        <f>IF(T102&gt;(Калькулятор!$B$5+2),"",IF(T102=Калькулятор!$B$5+2,0,IF(T102&lt;=Калькулятор!$B$5,0,0)))</f>
        <v/>
      </c>
      <c r="M102" s="34" t="str">
        <f>IF(T102&gt;(Калькулятор!$B$5+2),"",IF(T102=Калькулятор!$B$5+2,0,IF(T102&lt;=Калькулятор!$B$5,0,0)))</f>
        <v/>
      </c>
      <c r="N102" s="34" t="str">
        <f>IF(T102&gt;(Калькулятор!$B$5+2),"",IF(T102=Калькулятор!$B$5+2,0,IF(T102&lt;=Калькулятор!$B$5,0,0)))</f>
        <v/>
      </c>
      <c r="O102" s="34" t="str">
        <f>IF(T102&gt;(Калькулятор!$B$5+2),"",IF(T102=Калькулятор!$B$5+2,0,IF(T102&lt;=Калькулятор!$B$5,0,0)))</f>
        <v/>
      </c>
      <c r="P102" s="34" t="str">
        <f>IF(T102&gt;(Калькулятор!$B$5+2),"",IF(T102=Калькулятор!$B$5+2,0,IF(T102&lt;=Калькулятор!$B$5,0,0)))</f>
        <v/>
      </c>
      <c r="Q102" s="34" t="str">
        <f>IF(T102&gt;(Калькулятор!$B$5+2),"",IF(T102=Калькулятор!$B$5+2,0,IF(T102&lt;=Калькулятор!$B$5,0,0)))</f>
        <v/>
      </c>
      <c r="R102" s="37" t="str">
        <f>IF(T102&gt;(Калькулятор!$B$5+2),"",IF(T102=Калькулятор!$B$5+2,XIRR($D$7:D101,$B$7:B101,50),"Х"))</f>
        <v/>
      </c>
      <c r="S102" s="38" t="str">
        <f>IF(T102&gt;(Калькулятор!$B$5+2),"",IF(T102=Калькулятор!$B$5+2,F102+E102+J102,"Х"))</f>
        <v/>
      </c>
      <c r="T102" s="28">
        <v>96</v>
      </c>
      <c r="U102" s="29" t="str">
        <f ca="1">Калькулятор!E99</f>
        <v>погашено</v>
      </c>
    </row>
    <row r="103" spans="1:21" ht="15.6" x14ac:dyDescent="0.3">
      <c r="A103" s="30" t="str">
        <f>IF(T103&gt;(Калькулятор!$B$5+2),"",IF(T103=Калькулятор!$B$5+2,"Усього",Калькулятор!C100))</f>
        <v/>
      </c>
      <c r="B103" s="31" t="str">
        <f>IF(T103&gt;(Калькулятор!$B$5+2),"",IF(T103=Калькулятор!$B$5+2,"Х",Калькулятор!D100))</f>
        <v/>
      </c>
      <c r="C103" s="32" t="str">
        <f>IF(T103&gt;(Калькулятор!$B$5+2),"",IF(T103=Калькулятор!$B$5+2,SUM($C$8:C102),IFERROR(B103-B102,"")))</f>
        <v/>
      </c>
      <c r="D103" s="33" t="str">
        <f>IF(T103&gt;(Калькулятор!$B$5+2),"",IF(T103=Калькулятор!$B$5+2,SUM(D102),Калькулятор!I100))</f>
        <v/>
      </c>
      <c r="E103" s="33" t="str">
        <f>IF(T103&gt;(Калькулятор!$B$5+2),"",IF(T103=Калькулятор!$B$5+2,SUM(E102),Калькулятор!G100))</f>
        <v/>
      </c>
      <c r="F103" s="33" t="str">
        <f>IF(T103&gt;(Калькулятор!$B$5+2),"",IF(T103=Калькулятор!$B$5+2,SUM($F$7:F102),Калькулятор!H100))</f>
        <v/>
      </c>
      <c r="G103" s="34" t="str">
        <f>IF(T103&gt;(Калькулятор!$B$5+2),"",IF(T103=Калькулятор!$B$5+2,0,IF(T103&lt;=Калькулятор!$B$5,0,0)))</f>
        <v/>
      </c>
      <c r="H103" s="34" t="str">
        <f>IF(T103&gt;(Калькулятор!$B$5+2),"",IF(T103=Калькулятор!$B$5+2,0,IF(T103&lt;=Калькулятор!$B$5,0,0)))</f>
        <v/>
      </c>
      <c r="I103" s="35" t="str">
        <f>IF(T103&gt;(Калькулятор!$B$5+2),"",IF(T103=Калькулятор!$B$5+2,0,IF(T103&lt;=Калькулятор!$B$5,0,0)))</f>
        <v/>
      </c>
      <c r="J103" s="33" t="str">
        <f>IF(T103&gt;(Калькулятор!$B$5+2),"",IF(T103=Калькулятор!$B$5+2,SUM($J$7:J102),IF(T103&lt;=Калькулятор!$B$5,0,0)))</f>
        <v/>
      </c>
      <c r="K103" s="36" t="str">
        <f>IF(T103&gt;(Калькулятор!$B$5+2),"",IF(T103=Калькулятор!$B$5+2,0,IF(T103&lt;=Калькулятор!$B$5,0,0)))</f>
        <v/>
      </c>
      <c r="L103" s="34" t="str">
        <f>IF(T103&gt;(Калькулятор!$B$5+2),"",IF(T103=Калькулятор!$B$5+2,0,IF(T103&lt;=Калькулятор!$B$5,0,0)))</f>
        <v/>
      </c>
      <c r="M103" s="34" t="str">
        <f>IF(T103&gt;(Калькулятор!$B$5+2),"",IF(T103=Калькулятор!$B$5+2,0,IF(T103&lt;=Калькулятор!$B$5,0,0)))</f>
        <v/>
      </c>
      <c r="N103" s="34" t="str">
        <f>IF(T103&gt;(Калькулятор!$B$5+2),"",IF(T103=Калькулятор!$B$5+2,0,IF(T103&lt;=Калькулятор!$B$5,0,0)))</f>
        <v/>
      </c>
      <c r="O103" s="34" t="str">
        <f>IF(T103&gt;(Калькулятор!$B$5+2),"",IF(T103=Калькулятор!$B$5+2,0,IF(T103&lt;=Калькулятор!$B$5,0,0)))</f>
        <v/>
      </c>
      <c r="P103" s="34" t="str">
        <f>IF(T103&gt;(Калькулятор!$B$5+2),"",IF(T103=Калькулятор!$B$5+2,0,IF(T103&lt;=Калькулятор!$B$5,0,0)))</f>
        <v/>
      </c>
      <c r="Q103" s="34" t="str">
        <f>IF(T103&gt;(Калькулятор!$B$5+2),"",IF(T103=Калькулятор!$B$5+2,0,IF(T103&lt;=Калькулятор!$B$5,0,0)))</f>
        <v/>
      </c>
      <c r="R103" s="37" t="str">
        <f>IF(T103&gt;(Калькулятор!$B$5+2),"",IF(T103=Калькулятор!$B$5+2,XIRR($D$7:D102,$B$7:B102,50),"Х"))</f>
        <v/>
      </c>
      <c r="S103" s="38" t="str">
        <f>IF(T103&gt;(Калькулятор!$B$5+2),"",IF(T103=Калькулятор!$B$5+2,F103+E103+J103,"Х"))</f>
        <v/>
      </c>
      <c r="T103" s="28">
        <v>97</v>
      </c>
      <c r="U103" s="29" t="str">
        <f ca="1">Калькулятор!E100</f>
        <v>погашено</v>
      </c>
    </row>
    <row r="104" spans="1:21" ht="15.6" x14ac:dyDescent="0.3">
      <c r="A104" s="30" t="str">
        <f>IF(T104&gt;(Калькулятор!$B$5+2),"",IF(T104=Калькулятор!$B$5+2,"Усього",Калькулятор!C101))</f>
        <v/>
      </c>
      <c r="B104" s="31" t="str">
        <f>IF(T104&gt;(Калькулятор!$B$5+2),"",IF(T104=Калькулятор!$B$5+2,"Х",Калькулятор!D101))</f>
        <v/>
      </c>
      <c r="C104" s="32" t="str">
        <f>IF(T104&gt;(Калькулятор!$B$5+2),"",IF(T104=Калькулятор!$B$5+2,SUM($C$8:C103),IFERROR(B104-B103,"")))</f>
        <v/>
      </c>
      <c r="D104" s="33" t="str">
        <f>IF(T104&gt;(Калькулятор!$B$5+2),"",IF(T104=Калькулятор!$B$5+2,SUM(D103),Калькулятор!I101))</f>
        <v/>
      </c>
      <c r="E104" s="33" t="str">
        <f>IF(T104&gt;(Калькулятор!$B$5+2),"",IF(T104=Калькулятор!$B$5+2,SUM(E103),Калькулятор!G101))</f>
        <v/>
      </c>
      <c r="F104" s="33" t="str">
        <f>IF(T104&gt;(Калькулятор!$B$5+2),"",IF(T104=Калькулятор!$B$5+2,SUM($F$7:F103),Калькулятор!H101))</f>
        <v/>
      </c>
      <c r="G104" s="34" t="str">
        <f>IF(T104&gt;(Калькулятор!$B$5+2),"",IF(T104=Калькулятор!$B$5+2,0,IF(T104&lt;=Калькулятор!$B$5,0,0)))</f>
        <v/>
      </c>
      <c r="H104" s="34" t="str">
        <f>IF(T104&gt;(Калькулятор!$B$5+2),"",IF(T104=Калькулятор!$B$5+2,0,IF(T104&lt;=Калькулятор!$B$5,0,0)))</f>
        <v/>
      </c>
      <c r="I104" s="35" t="str">
        <f>IF(T104&gt;(Калькулятор!$B$5+2),"",IF(T104=Калькулятор!$B$5+2,0,IF(T104&lt;=Калькулятор!$B$5,0,0)))</f>
        <v/>
      </c>
      <c r="J104" s="33" t="str">
        <f>IF(T104&gt;(Калькулятор!$B$5+2),"",IF(T104=Калькулятор!$B$5+2,SUM($J$7:J103),IF(T104&lt;=Калькулятор!$B$5,0,0)))</f>
        <v/>
      </c>
      <c r="K104" s="36" t="str">
        <f>IF(T104&gt;(Калькулятор!$B$5+2),"",IF(T104=Калькулятор!$B$5+2,0,IF(T104&lt;=Калькулятор!$B$5,0,0)))</f>
        <v/>
      </c>
      <c r="L104" s="34" t="str">
        <f>IF(T104&gt;(Калькулятор!$B$5+2),"",IF(T104=Калькулятор!$B$5+2,0,IF(T104&lt;=Калькулятор!$B$5,0,0)))</f>
        <v/>
      </c>
      <c r="M104" s="34" t="str">
        <f>IF(T104&gt;(Калькулятор!$B$5+2),"",IF(T104=Калькулятор!$B$5+2,0,IF(T104&lt;=Калькулятор!$B$5,0,0)))</f>
        <v/>
      </c>
      <c r="N104" s="34" t="str">
        <f>IF(T104&gt;(Калькулятор!$B$5+2),"",IF(T104=Калькулятор!$B$5+2,0,IF(T104&lt;=Калькулятор!$B$5,0,0)))</f>
        <v/>
      </c>
      <c r="O104" s="34" t="str">
        <f>IF(T104&gt;(Калькулятор!$B$5+2),"",IF(T104=Калькулятор!$B$5+2,0,IF(T104&lt;=Калькулятор!$B$5,0,0)))</f>
        <v/>
      </c>
      <c r="P104" s="34" t="str">
        <f>IF(T104&gt;(Калькулятор!$B$5+2),"",IF(T104=Калькулятор!$B$5+2,0,IF(T104&lt;=Калькулятор!$B$5,0,0)))</f>
        <v/>
      </c>
      <c r="Q104" s="34" t="str">
        <f>IF(T104&gt;(Калькулятор!$B$5+2),"",IF(T104=Калькулятор!$B$5+2,0,IF(T104&lt;=Калькулятор!$B$5,0,0)))</f>
        <v/>
      </c>
      <c r="R104" s="37" t="str">
        <f>IF(T104&gt;(Калькулятор!$B$5+2),"",IF(T104=Калькулятор!$B$5+2,XIRR($D$7:D103,$B$7:B103,50),"Х"))</f>
        <v/>
      </c>
      <c r="S104" s="38" t="str">
        <f>IF(T104&gt;(Калькулятор!$B$5+2),"",IF(T104=Калькулятор!$B$5+2,F104+E104+J104,"Х"))</f>
        <v/>
      </c>
      <c r="T104" s="28">
        <v>98</v>
      </c>
      <c r="U104" s="29" t="str">
        <f ca="1">Калькулятор!E101</f>
        <v>погашено</v>
      </c>
    </row>
    <row r="105" spans="1:21" ht="15.6" x14ac:dyDescent="0.3">
      <c r="A105" s="30" t="str">
        <f>IF(T105&gt;(Калькулятор!$B$5+2),"",IF(T105=Калькулятор!$B$5+2,"Усього",Калькулятор!C102))</f>
        <v/>
      </c>
      <c r="B105" s="31" t="str">
        <f>IF(T105&gt;(Калькулятор!$B$5+2),"",IF(T105=Калькулятор!$B$5+2,"Х",Калькулятор!D102))</f>
        <v/>
      </c>
      <c r="C105" s="32" t="str">
        <f>IF(T105&gt;(Калькулятор!$B$5+2),"",IF(T105=Калькулятор!$B$5+2,SUM($C$8:C104),IFERROR(B105-B104,"")))</f>
        <v/>
      </c>
      <c r="D105" s="33" t="str">
        <f>IF(T105&gt;(Калькулятор!$B$5+2),"",IF(T105=Калькулятор!$B$5+2,SUM(D104),Калькулятор!I102))</f>
        <v/>
      </c>
      <c r="E105" s="33" t="str">
        <f>IF(T105&gt;(Калькулятор!$B$5+2),"",IF(T105=Калькулятор!$B$5+2,SUM(E104),Калькулятор!G102))</f>
        <v/>
      </c>
      <c r="F105" s="33" t="str">
        <f>IF(T105&gt;(Калькулятор!$B$5+2),"",IF(T105=Калькулятор!$B$5+2,SUM($F$7:F104),Калькулятор!H102))</f>
        <v/>
      </c>
      <c r="G105" s="34" t="str">
        <f>IF(T105&gt;(Калькулятор!$B$5+2),"",IF(T105=Калькулятор!$B$5+2,0,IF(T105&lt;=Калькулятор!$B$5,0,0)))</f>
        <v/>
      </c>
      <c r="H105" s="34" t="str">
        <f>IF(T105&gt;(Калькулятор!$B$5+2),"",IF(T105=Калькулятор!$B$5+2,0,IF(T105&lt;=Калькулятор!$B$5,0,0)))</f>
        <v/>
      </c>
      <c r="I105" s="35" t="str">
        <f>IF(T105&gt;(Калькулятор!$B$5+2),"",IF(T105=Калькулятор!$B$5+2,0,IF(T105&lt;=Калькулятор!$B$5,0,0)))</f>
        <v/>
      </c>
      <c r="J105" s="33" t="str">
        <f>IF(T105&gt;(Калькулятор!$B$5+2),"",IF(T105=Калькулятор!$B$5+2,SUM($J$7:J104),IF(T105&lt;=Калькулятор!$B$5,0,0)))</f>
        <v/>
      </c>
      <c r="K105" s="36" t="str">
        <f>IF(T105&gt;(Калькулятор!$B$5+2),"",IF(T105=Калькулятор!$B$5+2,0,IF(T105&lt;=Калькулятор!$B$5,0,0)))</f>
        <v/>
      </c>
      <c r="L105" s="34" t="str">
        <f>IF(T105&gt;(Калькулятор!$B$5+2),"",IF(T105=Калькулятор!$B$5+2,0,IF(T105&lt;=Калькулятор!$B$5,0,0)))</f>
        <v/>
      </c>
      <c r="M105" s="34" t="str">
        <f>IF(T105&gt;(Калькулятор!$B$5+2),"",IF(T105=Калькулятор!$B$5+2,0,IF(T105&lt;=Калькулятор!$B$5,0,0)))</f>
        <v/>
      </c>
      <c r="N105" s="34" t="str">
        <f>IF(T105&gt;(Калькулятор!$B$5+2),"",IF(T105=Калькулятор!$B$5+2,0,IF(T105&lt;=Калькулятор!$B$5,0,0)))</f>
        <v/>
      </c>
      <c r="O105" s="34" t="str">
        <f>IF(T105&gt;(Калькулятор!$B$5+2),"",IF(T105=Калькулятор!$B$5+2,0,IF(T105&lt;=Калькулятор!$B$5,0,0)))</f>
        <v/>
      </c>
      <c r="P105" s="34" t="str">
        <f>IF(T105&gt;(Калькулятор!$B$5+2),"",IF(T105=Калькулятор!$B$5+2,0,IF(T105&lt;=Калькулятор!$B$5,0,0)))</f>
        <v/>
      </c>
      <c r="Q105" s="34" t="str">
        <f>IF(T105&gt;(Калькулятор!$B$5+2),"",IF(T105=Калькулятор!$B$5+2,0,IF(T105&lt;=Калькулятор!$B$5,0,0)))</f>
        <v/>
      </c>
      <c r="R105" s="37" t="str">
        <f>IF(T105&gt;(Калькулятор!$B$5+2),"",IF(T105=Калькулятор!$B$5+2,XIRR($D$7:D104,$B$7:B104,50),"Х"))</f>
        <v/>
      </c>
      <c r="S105" s="38" t="str">
        <f>IF(T105&gt;(Калькулятор!$B$5+2),"",IF(T105=Калькулятор!$B$5+2,F105+E105+J105,"Х"))</f>
        <v/>
      </c>
      <c r="T105" s="28">
        <v>99</v>
      </c>
      <c r="U105" s="29" t="str">
        <f ca="1">Калькулятор!E102</f>
        <v>погашено</v>
      </c>
    </row>
    <row r="106" spans="1:21" ht="15.6" x14ac:dyDescent="0.3">
      <c r="A106" s="30" t="str">
        <f>IF(T106&gt;(Калькулятор!$B$5+2),"",IF(T106=Калькулятор!$B$5+2,"Усього",Калькулятор!C103))</f>
        <v/>
      </c>
      <c r="B106" s="31" t="str">
        <f>IF(T106&gt;(Калькулятор!$B$5+2),"",IF(T106=Калькулятор!$B$5+2,"Х",Калькулятор!D103))</f>
        <v/>
      </c>
      <c r="C106" s="32" t="str">
        <f>IF(T106&gt;(Калькулятор!$B$5+2),"",IF(T106=Калькулятор!$B$5+2,SUM($C$8:C105),IFERROR(B106-B105,"")))</f>
        <v/>
      </c>
      <c r="D106" s="33" t="str">
        <f>IF(T106&gt;(Калькулятор!$B$5+2),"",IF(T106=Калькулятор!$B$5+2,SUM(D105),Калькулятор!I103))</f>
        <v/>
      </c>
      <c r="E106" s="33" t="str">
        <f>IF(T106&gt;(Калькулятор!$B$5+2),"",IF(T106=Калькулятор!$B$5+2,SUM(E105),Калькулятор!G103))</f>
        <v/>
      </c>
      <c r="F106" s="33" t="str">
        <f>IF(T106&gt;(Калькулятор!$B$5+2),"",IF(T106=Калькулятор!$B$5+2,SUM($F$7:F105),Калькулятор!H103))</f>
        <v/>
      </c>
      <c r="G106" s="34" t="str">
        <f>IF(T106&gt;(Калькулятор!$B$5+2),"",IF(T106=Калькулятор!$B$5+2,0,IF(T106&lt;=Калькулятор!$B$5,0,0)))</f>
        <v/>
      </c>
      <c r="H106" s="34" t="str">
        <f>IF(T106&gt;(Калькулятор!$B$5+2),"",IF(T106=Калькулятор!$B$5+2,0,IF(T106&lt;=Калькулятор!$B$5,0,0)))</f>
        <v/>
      </c>
      <c r="I106" s="35" t="str">
        <f>IF(T106&gt;(Калькулятор!$B$5+2),"",IF(T106=Калькулятор!$B$5+2,0,IF(T106&lt;=Калькулятор!$B$5,0,0)))</f>
        <v/>
      </c>
      <c r="J106" s="33" t="str">
        <f>IF(T106&gt;(Калькулятор!$B$5+2),"",IF(T106=Калькулятор!$B$5+2,SUM($J$7:J105),IF(T106&lt;=Калькулятор!$B$5,0,0)))</f>
        <v/>
      </c>
      <c r="K106" s="36" t="str">
        <f>IF(T106&gt;(Калькулятор!$B$5+2),"",IF(T106=Калькулятор!$B$5+2,0,IF(T106&lt;=Калькулятор!$B$5,0,0)))</f>
        <v/>
      </c>
      <c r="L106" s="34" t="str">
        <f>IF(T106&gt;(Калькулятор!$B$5+2),"",IF(T106=Калькулятор!$B$5+2,0,IF(T106&lt;=Калькулятор!$B$5,0,0)))</f>
        <v/>
      </c>
      <c r="M106" s="34" t="str">
        <f>IF(T106&gt;(Калькулятор!$B$5+2),"",IF(T106=Калькулятор!$B$5+2,0,IF(T106&lt;=Калькулятор!$B$5,0,0)))</f>
        <v/>
      </c>
      <c r="N106" s="34" t="str">
        <f>IF(T106&gt;(Калькулятор!$B$5+2),"",IF(T106=Калькулятор!$B$5+2,0,IF(T106&lt;=Калькулятор!$B$5,0,0)))</f>
        <v/>
      </c>
      <c r="O106" s="34" t="str">
        <f>IF(T106&gt;(Калькулятор!$B$5+2),"",IF(T106=Калькулятор!$B$5+2,0,IF(T106&lt;=Калькулятор!$B$5,0,0)))</f>
        <v/>
      </c>
      <c r="P106" s="34" t="str">
        <f>IF(T106&gt;(Калькулятор!$B$5+2),"",IF(T106=Калькулятор!$B$5+2,0,IF(T106&lt;=Калькулятор!$B$5,0,0)))</f>
        <v/>
      </c>
      <c r="Q106" s="34" t="str">
        <f>IF(T106&gt;(Калькулятор!$B$5+2),"",IF(T106=Калькулятор!$B$5+2,0,IF(T106&lt;=Калькулятор!$B$5,0,0)))</f>
        <v/>
      </c>
      <c r="R106" s="37" t="str">
        <f>IF(T106&gt;(Калькулятор!$B$5+2),"",IF(T106=Калькулятор!$B$5+2,XIRR($D$7:D105,$B$7:B105,50),"Х"))</f>
        <v/>
      </c>
      <c r="S106" s="38" t="str">
        <f>IF(T106&gt;(Калькулятор!$B$5+2),"",IF(T106=Калькулятор!$B$5+2,F106+E106+J106,"Х"))</f>
        <v/>
      </c>
      <c r="T106" s="28">
        <v>100</v>
      </c>
      <c r="U106" s="29" t="str">
        <f ca="1">Калькулятор!E103</f>
        <v>погашено</v>
      </c>
    </row>
    <row r="107" spans="1:21" ht="15.6" x14ac:dyDescent="0.3">
      <c r="A107" s="30" t="str">
        <f>IF(T107&gt;(Калькулятор!$B$5+2),"",IF(T107=Калькулятор!$B$5+2,"Усього",Калькулятор!C104))</f>
        <v/>
      </c>
      <c r="B107" s="31" t="str">
        <f>IF(T107&gt;(Калькулятор!$B$5+2),"",IF(T107=Калькулятор!$B$5+2,"Х",Калькулятор!D104))</f>
        <v/>
      </c>
      <c r="C107" s="32" t="str">
        <f>IF(T107&gt;(Калькулятор!$B$5+2),"",IF(T107=Калькулятор!$B$5+2,SUM($C$8:C106),IFERROR(B107-B106,"")))</f>
        <v/>
      </c>
      <c r="D107" s="33" t="str">
        <f>IF(T107&gt;(Калькулятор!$B$5+2),"",IF(T107=Калькулятор!$B$5+2,SUM(D106),Калькулятор!I104))</f>
        <v/>
      </c>
      <c r="E107" s="33" t="str">
        <f>IF(T107&gt;(Калькулятор!$B$5+2),"",IF(T107=Калькулятор!$B$5+2,SUM(E106),Калькулятор!G104))</f>
        <v/>
      </c>
      <c r="F107" s="33" t="str">
        <f>IF(T107&gt;(Калькулятор!$B$5+2),"",IF(T107=Калькулятор!$B$5+2,SUM($F$7:F106),Калькулятор!H104))</f>
        <v/>
      </c>
      <c r="G107" s="34" t="str">
        <f>IF(T107&gt;(Калькулятор!$B$5+2),"",IF(T107=Калькулятор!$B$5+2,0,IF(T107&lt;=Калькулятор!$B$5,0,0)))</f>
        <v/>
      </c>
      <c r="H107" s="34" t="str">
        <f>IF(T107&gt;(Калькулятор!$B$5+2),"",IF(T107=Калькулятор!$B$5+2,0,IF(T107&lt;=Калькулятор!$B$5,0,0)))</f>
        <v/>
      </c>
      <c r="I107" s="35" t="str">
        <f>IF(T107&gt;(Калькулятор!$B$5+2),"",IF(T107=Калькулятор!$B$5+2,0,IF(T107&lt;=Калькулятор!$B$5,0,0)))</f>
        <v/>
      </c>
      <c r="J107" s="33" t="str">
        <f>IF(T107&gt;(Калькулятор!$B$5+2),"",IF(T107=Калькулятор!$B$5+2,SUM($J$7:J106),IF(T107&lt;=Калькулятор!$B$5,0,0)))</f>
        <v/>
      </c>
      <c r="K107" s="36" t="str">
        <f>IF(T107&gt;(Калькулятор!$B$5+2),"",IF(T107=Калькулятор!$B$5+2,0,IF(T107&lt;=Калькулятор!$B$5,0,0)))</f>
        <v/>
      </c>
      <c r="L107" s="34" t="str">
        <f>IF(T107&gt;(Калькулятор!$B$5+2),"",IF(T107=Калькулятор!$B$5+2,0,IF(T107&lt;=Калькулятор!$B$5,0,0)))</f>
        <v/>
      </c>
      <c r="M107" s="34" t="str">
        <f>IF(T107&gt;(Калькулятор!$B$5+2),"",IF(T107=Калькулятор!$B$5+2,0,IF(T107&lt;=Калькулятор!$B$5,0,0)))</f>
        <v/>
      </c>
      <c r="N107" s="34" t="str">
        <f>IF(T107&gt;(Калькулятор!$B$5+2),"",IF(T107=Калькулятор!$B$5+2,0,IF(T107&lt;=Калькулятор!$B$5,0,0)))</f>
        <v/>
      </c>
      <c r="O107" s="34" t="str">
        <f>IF(T107&gt;(Калькулятор!$B$5+2),"",IF(T107=Калькулятор!$B$5+2,0,IF(T107&lt;=Калькулятор!$B$5,0,0)))</f>
        <v/>
      </c>
      <c r="P107" s="34" t="str">
        <f>IF(T107&gt;(Калькулятор!$B$5+2),"",IF(T107=Калькулятор!$B$5+2,0,IF(T107&lt;=Калькулятор!$B$5,0,0)))</f>
        <v/>
      </c>
      <c r="Q107" s="34" t="str">
        <f>IF(T107&gt;(Калькулятор!$B$5+2),"",IF(T107=Калькулятор!$B$5+2,0,IF(T107&lt;=Калькулятор!$B$5,0,0)))</f>
        <v/>
      </c>
      <c r="R107" s="37" t="str">
        <f>IF(T107&gt;(Калькулятор!$B$5+2),"",IF(T107=Калькулятор!$B$5+2,XIRR($D$7:D106,$B$7:B106,50),"Х"))</f>
        <v/>
      </c>
      <c r="S107" s="38" t="str">
        <f>IF(T107&gt;(Калькулятор!$B$5+2),"",IF(T107=Калькулятор!$B$5+2,F107+E107+J107,"Х"))</f>
        <v/>
      </c>
      <c r="T107" s="28">
        <v>101</v>
      </c>
      <c r="U107" s="29" t="str">
        <f ca="1">Калькулятор!E104</f>
        <v>погашено</v>
      </c>
    </row>
    <row r="108" spans="1:21" ht="15.6" x14ac:dyDescent="0.3">
      <c r="A108" s="30" t="str">
        <f>IF(T108&gt;(Калькулятор!$B$5+2),"",IF(T108=Калькулятор!$B$5+2,"Усього",Калькулятор!C105))</f>
        <v/>
      </c>
      <c r="B108" s="31" t="str">
        <f>IF(T108&gt;(Калькулятор!$B$5+2),"",IF(T108=Калькулятор!$B$5+2,"Х",Калькулятор!D105))</f>
        <v/>
      </c>
      <c r="C108" s="32" t="str">
        <f>IF(T108&gt;(Калькулятор!$B$5+2),"",IF(T108=Калькулятор!$B$5+2,SUM($C$8:C107),IFERROR(B108-B107,"")))</f>
        <v/>
      </c>
      <c r="D108" s="33" t="str">
        <f>IF(T108&gt;(Калькулятор!$B$5+2),"",IF(T108=Калькулятор!$B$5+2,SUM(D107),Калькулятор!I105))</f>
        <v/>
      </c>
      <c r="E108" s="33" t="str">
        <f>IF(T108&gt;(Калькулятор!$B$5+2),"",IF(T108=Калькулятор!$B$5+2,SUM(E107),Калькулятор!G105))</f>
        <v/>
      </c>
      <c r="F108" s="33" t="str">
        <f>IF(T108&gt;(Калькулятор!$B$5+2),"",IF(T108=Калькулятор!$B$5+2,SUM($F$7:F107),Калькулятор!H105))</f>
        <v/>
      </c>
      <c r="G108" s="34" t="str">
        <f>IF(T108&gt;(Калькулятор!$B$5+2),"",IF(T108=Калькулятор!$B$5+2,0,IF(T108&lt;=Калькулятор!$B$5,0,0)))</f>
        <v/>
      </c>
      <c r="H108" s="34" t="str">
        <f>IF(T108&gt;(Калькулятор!$B$5+2),"",IF(T108=Калькулятор!$B$5+2,0,IF(T108&lt;=Калькулятор!$B$5,0,0)))</f>
        <v/>
      </c>
      <c r="I108" s="35" t="str">
        <f>IF(T108&gt;(Калькулятор!$B$5+2),"",IF(T108=Калькулятор!$B$5+2,0,IF(T108&lt;=Калькулятор!$B$5,0,0)))</f>
        <v/>
      </c>
      <c r="J108" s="33" t="str">
        <f>IF(T108&gt;(Калькулятор!$B$5+2),"",IF(T108=Калькулятор!$B$5+2,SUM($J$7:J107),IF(T108&lt;=Калькулятор!$B$5,0,0)))</f>
        <v/>
      </c>
      <c r="K108" s="36" t="str">
        <f>IF(T108&gt;(Калькулятор!$B$5+2),"",IF(T108=Калькулятор!$B$5+2,0,IF(T108&lt;=Калькулятор!$B$5,0,0)))</f>
        <v/>
      </c>
      <c r="L108" s="34" t="str">
        <f>IF(T108&gt;(Калькулятор!$B$5+2),"",IF(T108=Калькулятор!$B$5+2,0,IF(T108&lt;=Калькулятор!$B$5,0,0)))</f>
        <v/>
      </c>
      <c r="M108" s="34" t="str">
        <f>IF(T108&gt;(Калькулятор!$B$5+2),"",IF(T108=Калькулятор!$B$5+2,0,IF(T108&lt;=Калькулятор!$B$5,0,0)))</f>
        <v/>
      </c>
      <c r="N108" s="34" t="str">
        <f>IF(T108&gt;(Калькулятор!$B$5+2),"",IF(T108=Калькулятор!$B$5+2,0,IF(T108&lt;=Калькулятор!$B$5,0,0)))</f>
        <v/>
      </c>
      <c r="O108" s="34" t="str">
        <f>IF(T108&gt;(Калькулятор!$B$5+2),"",IF(T108=Калькулятор!$B$5+2,0,IF(T108&lt;=Калькулятор!$B$5,0,0)))</f>
        <v/>
      </c>
      <c r="P108" s="34" t="str">
        <f>IF(T108&gt;(Калькулятор!$B$5+2),"",IF(T108=Калькулятор!$B$5+2,0,IF(T108&lt;=Калькулятор!$B$5,0,0)))</f>
        <v/>
      </c>
      <c r="Q108" s="34" t="str">
        <f>IF(T108&gt;(Калькулятор!$B$5+2),"",IF(T108=Калькулятор!$B$5+2,0,IF(T108&lt;=Калькулятор!$B$5,0,0)))</f>
        <v/>
      </c>
      <c r="R108" s="37" t="str">
        <f>IF(T108&gt;(Калькулятор!$B$5+2),"",IF(T108=Калькулятор!$B$5+2,XIRR($D$7:D107,$B$7:B107,50),"Х"))</f>
        <v/>
      </c>
      <c r="S108" s="38" t="str">
        <f>IF(T108&gt;(Калькулятор!$B$5+2),"",IF(T108=Калькулятор!$B$5+2,F108+E108+J108,"Х"))</f>
        <v/>
      </c>
      <c r="T108" s="28">
        <v>102</v>
      </c>
      <c r="U108" s="29" t="str">
        <f ca="1">Калькулятор!E105</f>
        <v>погашено</v>
      </c>
    </row>
    <row r="109" spans="1:21" ht="15.6" x14ac:dyDescent="0.3">
      <c r="A109" s="30" t="str">
        <f>IF(T109&gt;(Калькулятор!$B$5+2),"",IF(T109=Калькулятор!$B$5+2,"Усього",Калькулятор!C106))</f>
        <v/>
      </c>
      <c r="B109" s="31" t="str">
        <f>IF(T109&gt;(Калькулятор!$B$5+2),"",IF(T109=Калькулятор!$B$5+2,"Х",Калькулятор!D106))</f>
        <v/>
      </c>
      <c r="C109" s="32" t="str">
        <f>IF(T109&gt;(Калькулятор!$B$5+2),"",IF(T109=Калькулятор!$B$5+2,SUM($C$8:C108),IFERROR(B109-B108,"")))</f>
        <v/>
      </c>
      <c r="D109" s="33" t="str">
        <f>IF(T109&gt;(Калькулятор!$B$5+2),"",IF(T109=Калькулятор!$B$5+2,SUM(D108),Калькулятор!I106))</f>
        <v/>
      </c>
      <c r="E109" s="33" t="str">
        <f>IF(T109&gt;(Калькулятор!$B$5+2),"",IF(T109=Калькулятор!$B$5+2,SUM(E108),Калькулятор!G106))</f>
        <v/>
      </c>
      <c r="F109" s="33" t="str">
        <f>IF(T109&gt;(Калькулятор!$B$5+2),"",IF(T109=Калькулятор!$B$5+2,SUM($F$7:F108),Калькулятор!H106))</f>
        <v/>
      </c>
      <c r="G109" s="34" t="str">
        <f>IF(T109&gt;(Калькулятор!$B$5+2),"",IF(T109=Калькулятор!$B$5+2,0,IF(T109&lt;=Калькулятор!$B$5,0,0)))</f>
        <v/>
      </c>
      <c r="H109" s="34" t="str">
        <f>IF(T109&gt;(Калькулятор!$B$5+2),"",IF(T109=Калькулятор!$B$5+2,0,IF(T109&lt;=Калькулятор!$B$5,0,0)))</f>
        <v/>
      </c>
      <c r="I109" s="35" t="str">
        <f>IF(T109&gt;(Калькулятор!$B$5+2),"",IF(T109=Калькулятор!$B$5+2,0,IF(T109&lt;=Калькулятор!$B$5,0,0)))</f>
        <v/>
      </c>
      <c r="J109" s="33" t="str">
        <f>IF(T109&gt;(Калькулятор!$B$5+2),"",IF(T109=Калькулятор!$B$5+2,SUM($J$7:J108),IF(T109&lt;=Калькулятор!$B$5,0,0)))</f>
        <v/>
      </c>
      <c r="K109" s="36" t="str">
        <f>IF(T109&gt;(Калькулятор!$B$5+2),"",IF(T109=Калькулятор!$B$5+2,0,IF(T109&lt;=Калькулятор!$B$5,0,0)))</f>
        <v/>
      </c>
      <c r="L109" s="34" t="str">
        <f>IF(T109&gt;(Калькулятор!$B$5+2),"",IF(T109=Калькулятор!$B$5+2,0,IF(T109&lt;=Калькулятор!$B$5,0,0)))</f>
        <v/>
      </c>
      <c r="M109" s="34" t="str">
        <f>IF(T109&gt;(Калькулятор!$B$5+2),"",IF(T109=Калькулятор!$B$5+2,0,IF(T109&lt;=Калькулятор!$B$5,0,0)))</f>
        <v/>
      </c>
      <c r="N109" s="34" t="str">
        <f>IF(T109&gt;(Калькулятор!$B$5+2),"",IF(T109=Калькулятор!$B$5+2,0,IF(T109&lt;=Калькулятор!$B$5,0,0)))</f>
        <v/>
      </c>
      <c r="O109" s="34" t="str">
        <f>IF(T109&gt;(Калькулятор!$B$5+2),"",IF(T109=Калькулятор!$B$5+2,0,IF(T109&lt;=Калькулятор!$B$5,0,0)))</f>
        <v/>
      </c>
      <c r="P109" s="34" t="str">
        <f>IF(T109&gt;(Калькулятор!$B$5+2),"",IF(T109=Калькулятор!$B$5+2,0,IF(T109&lt;=Калькулятор!$B$5,0,0)))</f>
        <v/>
      </c>
      <c r="Q109" s="34" t="str">
        <f>IF(T109&gt;(Калькулятор!$B$5+2),"",IF(T109=Калькулятор!$B$5+2,0,IF(T109&lt;=Калькулятор!$B$5,0,0)))</f>
        <v/>
      </c>
      <c r="R109" s="37" t="str">
        <f>IF(T109&gt;(Калькулятор!$B$5+2),"",IF(T109=Калькулятор!$B$5+2,XIRR($D$7:D108,$B$7:B108,50),"Х"))</f>
        <v/>
      </c>
      <c r="S109" s="38" t="str">
        <f>IF(T109&gt;(Калькулятор!$B$5+2),"",IF(T109=Калькулятор!$B$5+2,F109+E109+J109,"Х"))</f>
        <v/>
      </c>
      <c r="T109" s="28">
        <v>103</v>
      </c>
      <c r="U109" s="29" t="str">
        <f ca="1">Калькулятор!E106</f>
        <v>погашено</v>
      </c>
    </row>
    <row r="110" spans="1:21" ht="15.6" x14ac:dyDescent="0.3">
      <c r="A110" s="30" t="str">
        <f>IF(T110&gt;(Калькулятор!$B$5+2),"",IF(T110=Калькулятор!$B$5+2,"Усього",Калькулятор!C107))</f>
        <v/>
      </c>
      <c r="B110" s="31" t="str">
        <f>IF(T110&gt;(Калькулятор!$B$5+2),"",IF(T110=Калькулятор!$B$5+2,"Х",Калькулятор!D107))</f>
        <v/>
      </c>
      <c r="C110" s="32" t="str">
        <f>IF(T110&gt;(Калькулятор!$B$5+2),"",IF(T110=Калькулятор!$B$5+2,SUM($C$8:C109),IFERROR(B110-B109,"")))</f>
        <v/>
      </c>
      <c r="D110" s="33" t="str">
        <f>IF(T110&gt;(Калькулятор!$B$5+2),"",IF(T110=Калькулятор!$B$5+2,SUM(D109),Калькулятор!I107))</f>
        <v/>
      </c>
      <c r="E110" s="33" t="str">
        <f>IF(T110&gt;(Калькулятор!$B$5+2),"",IF(T110=Калькулятор!$B$5+2,SUM(E109),Калькулятор!G107))</f>
        <v/>
      </c>
      <c r="F110" s="33" t="str">
        <f>IF(T110&gt;(Калькулятор!$B$5+2),"",IF(T110=Калькулятор!$B$5+2,SUM($F$7:F109),Калькулятор!H107))</f>
        <v/>
      </c>
      <c r="G110" s="34" t="str">
        <f>IF(T110&gt;(Калькулятор!$B$5+2),"",IF(T110=Калькулятор!$B$5+2,0,IF(T110&lt;=Калькулятор!$B$5,0,0)))</f>
        <v/>
      </c>
      <c r="H110" s="34" t="str">
        <f>IF(T110&gt;(Калькулятор!$B$5+2),"",IF(T110=Калькулятор!$B$5+2,0,IF(T110&lt;=Калькулятор!$B$5,0,0)))</f>
        <v/>
      </c>
      <c r="I110" s="35" t="str">
        <f>IF(T110&gt;(Калькулятор!$B$5+2),"",IF(T110=Калькулятор!$B$5+2,0,IF(T110&lt;=Калькулятор!$B$5,0,0)))</f>
        <v/>
      </c>
      <c r="J110" s="33" t="str">
        <f>IF(T110&gt;(Калькулятор!$B$5+2),"",IF(T110=Калькулятор!$B$5+2,SUM($J$7:J109),IF(T110&lt;=Калькулятор!$B$5,0,0)))</f>
        <v/>
      </c>
      <c r="K110" s="36" t="str">
        <f>IF(T110&gt;(Калькулятор!$B$5+2),"",IF(T110=Калькулятор!$B$5+2,0,IF(T110&lt;=Калькулятор!$B$5,0,0)))</f>
        <v/>
      </c>
      <c r="L110" s="34" t="str">
        <f>IF(T110&gt;(Калькулятор!$B$5+2),"",IF(T110=Калькулятор!$B$5+2,0,IF(T110&lt;=Калькулятор!$B$5,0,0)))</f>
        <v/>
      </c>
      <c r="M110" s="34" t="str">
        <f>IF(T110&gt;(Калькулятор!$B$5+2),"",IF(T110=Калькулятор!$B$5+2,0,IF(T110&lt;=Калькулятор!$B$5,0,0)))</f>
        <v/>
      </c>
      <c r="N110" s="34" t="str">
        <f>IF(T110&gt;(Калькулятор!$B$5+2),"",IF(T110=Калькулятор!$B$5+2,0,IF(T110&lt;=Калькулятор!$B$5,0,0)))</f>
        <v/>
      </c>
      <c r="O110" s="34" t="str">
        <f>IF(T110&gt;(Калькулятор!$B$5+2),"",IF(T110=Калькулятор!$B$5+2,0,IF(T110&lt;=Калькулятор!$B$5,0,0)))</f>
        <v/>
      </c>
      <c r="P110" s="34" t="str">
        <f>IF(T110&gt;(Калькулятор!$B$5+2),"",IF(T110=Калькулятор!$B$5+2,0,IF(T110&lt;=Калькулятор!$B$5,0,0)))</f>
        <v/>
      </c>
      <c r="Q110" s="34" t="str">
        <f>IF(T110&gt;(Калькулятор!$B$5+2),"",IF(T110=Калькулятор!$B$5+2,0,IF(T110&lt;=Калькулятор!$B$5,0,0)))</f>
        <v/>
      </c>
      <c r="R110" s="37" t="str">
        <f>IF(T110&gt;(Калькулятор!$B$5+2),"",IF(T110=Калькулятор!$B$5+2,XIRR($D$7:D109,$B$7:B109,50),"Х"))</f>
        <v/>
      </c>
      <c r="S110" s="38" t="str">
        <f>IF(T110&gt;(Калькулятор!$B$5+2),"",IF(T110=Калькулятор!$B$5+2,F110+E110+J110,"Х"))</f>
        <v/>
      </c>
      <c r="T110" s="28">
        <v>104</v>
      </c>
      <c r="U110" s="29" t="str">
        <f ca="1">Калькулятор!E107</f>
        <v>погашено</v>
      </c>
    </row>
    <row r="111" spans="1:21" ht="15.6" x14ac:dyDescent="0.3">
      <c r="A111" s="30" t="str">
        <f>IF(T111&gt;(Калькулятор!$B$5+2),"",IF(T111=Калькулятор!$B$5+2,"Усього",Калькулятор!C108))</f>
        <v/>
      </c>
      <c r="B111" s="31" t="str">
        <f>IF(T111&gt;(Калькулятор!$B$5+2),"",IF(T111=Калькулятор!$B$5+2,"Х",Калькулятор!D108))</f>
        <v/>
      </c>
      <c r="C111" s="32" t="str">
        <f>IF(T111&gt;(Калькулятор!$B$5+2),"",IF(T111=Калькулятор!$B$5+2,SUM($C$8:C110),IFERROR(B111-B110,"")))</f>
        <v/>
      </c>
      <c r="D111" s="33" t="str">
        <f>IF(T111&gt;(Калькулятор!$B$5+2),"",IF(T111=Калькулятор!$B$5+2,SUM(D110),Калькулятор!I108))</f>
        <v/>
      </c>
      <c r="E111" s="33" t="str">
        <f>IF(T111&gt;(Калькулятор!$B$5+2),"",IF(T111=Калькулятор!$B$5+2,SUM(E110),Калькулятор!G108))</f>
        <v/>
      </c>
      <c r="F111" s="33" t="str">
        <f>IF(T111&gt;(Калькулятор!$B$5+2),"",IF(T111=Калькулятор!$B$5+2,SUM($F$7:F110),Калькулятор!H108))</f>
        <v/>
      </c>
      <c r="G111" s="34" t="str">
        <f>IF(T111&gt;(Калькулятор!$B$5+2),"",IF(T111=Калькулятор!$B$5+2,0,IF(T111&lt;=Калькулятор!$B$5,0,0)))</f>
        <v/>
      </c>
      <c r="H111" s="34" t="str">
        <f>IF(T111&gt;(Калькулятор!$B$5+2),"",IF(T111=Калькулятор!$B$5+2,0,IF(T111&lt;=Калькулятор!$B$5,0,0)))</f>
        <v/>
      </c>
      <c r="I111" s="35" t="str">
        <f>IF(T111&gt;(Калькулятор!$B$5+2),"",IF(T111=Калькулятор!$B$5+2,0,IF(T111&lt;=Калькулятор!$B$5,0,0)))</f>
        <v/>
      </c>
      <c r="J111" s="33" t="str">
        <f>IF(T111&gt;(Калькулятор!$B$5+2),"",IF(T111=Калькулятор!$B$5+2,SUM($J$7:J110),IF(T111&lt;=Калькулятор!$B$5,0,0)))</f>
        <v/>
      </c>
      <c r="K111" s="36" t="str">
        <f>IF(T111&gt;(Калькулятор!$B$5+2),"",IF(T111=Калькулятор!$B$5+2,0,IF(T111&lt;=Калькулятор!$B$5,0,0)))</f>
        <v/>
      </c>
      <c r="L111" s="34" t="str">
        <f>IF(T111&gt;(Калькулятор!$B$5+2),"",IF(T111=Калькулятор!$B$5+2,0,IF(T111&lt;=Калькулятор!$B$5,0,0)))</f>
        <v/>
      </c>
      <c r="M111" s="34" t="str">
        <f>IF(T111&gt;(Калькулятор!$B$5+2),"",IF(T111=Калькулятор!$B$5+2,0,IF(T111&lt;=Калькулятор!$B$5,0,0)))</f>
        <v/>
      </c>
      <c r="N111" s="34" t="str">
        <f>IF(T111&gt;(Калькулятор!$B$5+2),"",IF(T111=Калькулятор!$B$5+2,0,IF(T111&lt;=Калькулятор!$B$5,0,0)))</f>
        <v/>
      </c>
      <c r="O111" s="34" t="str">
        <f>IF(T111&gt;(Калькулятор!$B$5+2),"",IF(T111=Калькулятор!$B$5+2,0,IF(T111&lt;=Калькулятор!$B$5,0,0)))</f>
        <v/>
      </c>
      <c r="P111" s="34" t="str">
        <f>IF(T111&gt;(Калькулятор!$B$5+2),"",IF(T111=Калькулятор!$B$5+2,0,IF(T111&lt;=Калькулятор!$B$5,0,0)))</f>
        <v/>
      </c>
      <c r="Q111" s="34" t="str">
        <f>IF(T111&gt;(Калькулятор!$B$5+2),"",IF(T111=Калькулятор!$B$5+2,0,IF(T111&lt;=Калькулятор!$B$5,0,0)))</f>
        <v/>
      </c>
      <c r="R111" s="37" t="str">
        <f>IF(T111&gt;(Калькулятор!$B$5+2),"",IF(T111=Калькулятор!$B$5+2,XIRR($D$7:D110,$B$7:B110,50),"Х"))</f>
        <v/>
      </c>
      <c r="S111" s="38" t="str">
        <f>IF(T111&gt;(Калькулятор!$B$5+2),"",IF(T111=Калькулятор!$B$5+2,F111+E111+J111,"Х"))</f>
        <v/>
      </c>
      <c r="T111" s="28">
        <v>105</v>
      </c>
      <c r="U111" s="29" t="str">
        <f ca="1">Калькулятор!E108</f>
        <v>погашено</v>
      </c>
    </row>
    <row r="112" spans="1:21" ht="15.6" x14ac:dyDescent="0.3">
      <c r="A112" s="30" t="str">
        <f>IF(T112&gt;(Калькулятор!$B$5+2),"",IF(T112=Калькулятор!$B$5+2,"Усього",Калькулятор!C109))</f>
        <v/>
      </c>
      <c r="B112" s="31" t="str">
        <f>IF(T112&gt;(Калькулятор!$B$5+2),"",IF(T112=Калькулятор!$B$5+2,"Х",Калькулятор!D109))</f>
        <v/>
      </c>
      <c r="C112" s="32" t="str">
        <f>IF(T112&gt;(Калькулятор!$B$5+2),"",IF(T112=Калькулятор!$B$5+2,SUM($C$8:C111),IFERROR(B112-B111,"")))</f>
        <v/>
      </c>
      <c r="D112" s="33" t="str">
        <f>IF(T112&gt;(Калькулятор!$B$5+2),"",IF(T112=Калькулятор!$B$5+2,SUM(D111),Калькулятор!I109))</f>
        <v/>
      </c>
      <c r="E112" s="33" t="str">
        <f>IF(T112&gt;(Калькулятор!$B$5+2),"",IF(T112=Калькулятор!$B$5+2,SUM(E111),Калькулятор!G109))</f>
        <v/>
      </c>
      <c r="F112" s="33" t="str">
        <f>IF(T112&gt;(Калькулятор!$B$5+2),"",IF(T112=Калькулятор!$B$5+2,SUM($F$7:F111),Калькулятор!H109))</f>
        <v/>
      </c>
      <c r="G112" s="34" t="str">
        <f>IF(T112&gt;(Калькулятор!$B$5+2),"",IF(T112=Калькулятор!$B$5+2,0,IF(T112&lt;=Калькулятор!$B$5,0,0)))</f>
        <v/>
      </c>
      <c r="H112" s="34" t="str">
        <f>IF(T112&gt;(Калькулятор!$B$5+2),"",IF(T112=Калькулятор!$B$5+2,0,IF(T112&lt;=Калькулятор!$B$5,0,0)))</f>
        <v/>
      </c>
      <c r="I112" s="35" t="str">
        <f>IF(T112&gt;(Калькулятор!$B$5+2),"",IF(T112=Калькулятор!$B$5+2,0,IF(T112&lt;=Калькулятор!$B$5,0,0)))</f>
        <v/>
      </c>
      <c r="J112" s="33" t="str">
        <f>IF(T112&gt;(Калькулятор!$B$5+2),"",IF(T112=Калькулятор!$B$5+2,SUM($J$7:J111),IF(T112&lt;=Калькулятор!$B$5,0,0)))</f>
        <v/>
      </c>
      <c r="K112" s="36" t="str">
        <f>IF(T112&gt;(Калькулятор!$B$5+2),"",IF(T112=Калькулятор!$B$5+2,0,IF(T112&lt;=Калькулятор!$B$5,0,0)))</f>
        <v/>
      </c>
      <c r="L112" s="34" t="str">
        <f>IF(T112&gt;(Калькулятор!$B$5+2),"",IF(T112=Калькулятор!$B$5+2,0,IF(T112&lt;=Калькулятор!$B$5,0,0)))</f>
        <v/>
      </c>
      <c r="M112" s="34" t="str">
        <f>IF(T112&gt;(Калькулятор!$B$5+2),"",IF(T112=Калькулятор!$B$5+2,0,IF(T112&lt;=Калькулятор!$B$5,0,0)))</f>
        <v/>
      </c>
      <c r="N112" s="34" t="str">
        <f>IF(T112&gt;(Калькулятор!$B$5+2),"",IF(T112=Калькулятор!$B$5+2,0,IF(T112&lt;=Калькулятор!$B$5,0,0)))</f>
        <v/>
      </c>
      <c r="O112" s="34" t="str">
        <f>IF(T112&gt;(Калькулятор!$B$5+2),"",IF(T112=Калькулятор!$B$5+2,0,IF(T112&lt;=Калькулятор!$B$5,0,0)))</f>
        <v/>
      </c>
      <c r="P112" s="34" t="str">
        <f>IF(T112&gt;(Калькулятор!$B$5+2),"",IF(T112=Калькулятор!$B$5+2,0,IF(T112&lt;=Калькулятор!$B$5,0,0)))</f>
        <v/>
      </c>
      <c r="Q112" s="34" t="str">
        <f>IF(T112&gt;(Калькулятор!$B$5+2),"",IF(T112=Калькулятор!$B$5+2,0,IF(T112&lt;=Калькулятор!$B$5,0,0)))</f>
        <v/>
      </c>
      <c r="R112" s="37" t="str">
        <f>IF(T112&gt;(Калькулятор!$B$5+2),"",IF(T112=Калькулятор!$B$5+2,XIRR($D$7:D111,$B$7:B111,50),"Х"))</f>
        <v/>
      </c>
      <c r="S112" s="38" t="str">
        <f>IF(T112&gt;(Калькулятор!$B$5+2),"",IF(T112=Калькулятор!$B$5+2,F112+E112+J112,"Х"))</f>
        <v/>
      </c>
      <c r="T112" s="28">
        <v>106</v>
      </c>
      <c r="U112" s="29" t="str">
        <f ca="1">Калькулятор!E109</f>
        <v>погашено</v>
      </c>
    </row>
    <row r="113" spans="1:21" ht="15.6" x14ac:dyDescent="0.3">
      <c r="A113" s="30" t="str">
        <f>IF(T113&gt;(Калькулятор!$B$5+2),"",IF(T113=Калькулятор!$B$5+2,"Усього",Калькулятор!C110))</f>
        <v/>
      </c>
      <c r="B113" s="31" t="str">
        <f>IF(T113&gt;(Калькулятор!$B$5+2),"",IF(T113=Калькулятор!$B$5+2,"Х",Калькулятор!D110))</f>
        <v/>
      </c>
      <c r="C113" s="32" t="str">
        <f>IF(T113&gt;(Калькулятор!$B$5+2),"",IF(T113=Калькулятор!$B$5+2,SUM($C$8:C112),IFERROR(B113-B112,"")))</f>
        <v/>
      </c>
      <c r="D113" s="33" t="str">
        <f>IF(T113&gt;(Калькулятор!$B$5+2),"",IF(T113=Калькулятор!$B$5+2,SUM(D112),Калькулятор!I110))</f>
        <v/>
      </c>
      <c r="E113" s="33" t="str">
        <f>IF(T113&gt;(Калькулятор!$B$5+2),"",IF(T113=Калькулятор!$B$5+2,SUM(E112),Калькулятор!G110))</f>
        <v/>
      </c>
      <c r="F113" s="33" t="str">
        <f>IF(T113&gt;(Калькулятор!$B$5+2),"",IF(T113=Калькулятор!$B$5+2,SUM($F$7:F112),Калькулятор!H110))</f>
        <v/>
      </c>
      <c r="G113" s="34" t="str">
        <f>IF(T113&gt;(Калькулятор!$B$5+2),"",IF(T113=Калькулятор!$B$5+2,0,IF(T113&lt;=Калькулятор!$B$5,0,0)))</f>
        <v/>
      </c>
      <c r="H113" s="34" t="str">
        <f>IF(T113&gt;(Калькулятор!$B$5+2),"",IF(T113=Калькулятор!$B$5+2,0,IF(T113&lt;=Калькулятор!$B$5,0,0)))</f>
        <v/>
      </c>
      <c r="I113" s="35" t="str">
        <f>IF(T113&gt;(Калькулятор!$B$5+2),"",IF(T113=Калькулятор!$B$5+2,0,IF(T113&lt;=Калькулятор!$B$5,0,0)))</f>
        <v/>
      </c>
      <c r="J113" s="33" t="str">
        <f>IF(T113&gt;(Калькулятор!$B$5+2),"",IF(T113=Калькулятор!$B$5+2,SUM($J$7:J112),IF(T113&lt;=Калькулятор!$B$5,0,0)))</f>
        <v/>
      </c>
      <c r="K113" s="36" t="str">
        <f>IF(T113&gt;(Калькулятор!$B$5+2),"",IF(T113=Калькулятор!$B$5+2,0,IF(T113&lt;=Калькулятор!$B$5,0,0)))</f>
        <v/>
      </c>
      <c r="L113" s="34" t="str">
        <f>IF(T113&gt;(Калькулятор!$B$5+2),"",IF(T113=Калькулятор!$B$5+2,0,IF(T113&lt;=Калькулятор!$B$5,0,0)))</f>
        <v/>
      </c>
      <c r="M113" s="34" t="str">
        <f>IF(T113&gt;(Калькулятор!$B$5+2),"",IF(T113=Калькулятор!$B$5+2,0,IF(T113&lt;=Калькулятор!$B$5,0,0)))</f>
        <v/>
      </c>
      <c r="N113" s="34" t="str">
        <f>IF(T113&gt;(Калькулятор!$B$5+2),"",IF(T113=Калькулятор!$B$5+2,0,IF(T113&lt;=Калькулятор!$B$5,0,0)))</f>
        <v/>
      </c>
      <c r="O113" s="34" t="str">
        <f>IF(T113&gt;(Калькулятор!$B$5+2),"",IF(T113=Калькулятор!$B$5+2,0,IF(T113&lt;=Калькулятор!$B$5,0,0)))</f>
        <v/>
      </c>
      <c r="P113" s="34" t="str">
        <f>IF(T113&gt;(Калькулятор!$B$5+2),"",IF(T113=Калькулятор!$B$5+2,0,IF(T113&lt;=Калькулятор!$B$5,0,0)))</f>
        <v/>
      </c>
      <c r="Q113" s="34" t="str">
        <f>IF(T113&gt;(Калькулятор!$B$5+2),"",IF(T113=Калькулятор!$B$5+2,0,IF(T113&lt;=Калькулятор!$B$5,0,0)))</f>
        <v/>
      </c>
      <c r="R113" s="37" t="str">
        <f>IF(T113&gt;(Калькулятор!$B$5+2),"",IF(T113=Калькулятор!$B$5+2,XIRR($D$7:D112,$B$7:B112,50),"Х"))</f>
        <v/>
      </c>
      <c r="S113" s="38" t="str">
        <f>IF(T113&gt;(Калькулятор!$B$5+2),"",IF(T113=Калькулятор!$B$5+2,F113+E113+J113,"Х"))</f>
        <v/>
      </c>
      <c r="T113" s="28">
        <v>107</v>
      </c>
      <c r="U113" s="29" t="str">
        <f ca="1">Калькулятор!E110</f>
        <v>погашено</v>
      </c>
    </row>
    <row r="114" spans="1:21" ht="15.6" x14ac:dyDescent="0.3">
      <c r="A114" s="30" t="str">
        <f>IF(T114&gt;(Калькулятор!$B$5+2),"",IF(T114=Калькулятор!$B$5+2,"Усього",Калькулятор!C111))</f>
        <v/>
      </c>
      <c r="B114" s="31" t="str">
        <f>IF(T114&gt;(Калькулятор!$B$5+2),"",IF(T114=Калькулятор!$B$5+2,"Х",Калькулятор!D111))</f>
        <v/>
      </c>
      <c r="C114" s="32" t="str">
        <f>IF(T114&gt;(Калькулятор!$B$5+2),"",IF(T114=Калькулятор!$B$5+2,SUM($C$8:C113),IFERROR(B114-B113,"")))</f>
        <v/>
      </c>
      <c r="D114" s="33" t="str">
        <f>IF(T114&gt;(Калькулятор!$B$5+2),"",IF(T114=Калькулятор!$B$5+2,SUM(D113),Калькулятор!I111))</f>
        <v/>
      </c>
      <c r="E114" s="33" t="str">
        <f>IF(T114&gt;(Калькулятор!$B$5+2),"",IF(T114=Калькулятор!$B$5+2,SUM(E113),Калькулятор!G111))</f>
        <v/>
      </c>
      <c r="F114" s="33" t="str">
        <f>IF(T114&gt;(Калькулятор!$B$5+2),"",IF(T114=Калькулятор!$B$5+2,SUM($F$7:F113),Калькулятор!H111))</f>
        <v/>
      </c>
      <c r="G114" s="34" t="str">
        <f>IF(T114&gt;(Калькулятор!$B$5+2),"",IF(T114=Калькулятор!$B$5+2,0,IF(T114&lt;=Калькулятор!$B$5,0,0)))</f>
        <v/>
      </c>
      <c r="H114" s="34" t="str">
        <f>IF(T114&gt;(Калькулятор!$B$5+2),"",IF(T114=Калькулятор!$B$5+2,0,IF(T114&lt;=Калькулятор!$B$5,0,0)))</f>
        <v/>
      </c>
      <c r="I114" s="35" t="str">
        <f>IF(T114&gt;(Калькулятор!$B$5+2),"",IF(T114=Калькулятор!$B$5+2,0,IF(T114&lt;=Калькулятор!$B$5,0,0)))</f>
        <v/>
      </c>
      <c r="J114" s="33" t="str">
        <f>IF(T114&gt;(Калькулятор!$B$5+2),"",IF(T114=Калькулятор!$B$5+2,SUM($J$7:J113),IF(T114&lt;=Калькулятор!$B$5,0,0)))</f>
        <v/>
      </c>
      <c r="K114" s="36" t="str">
        <f>IF(T114&gt;(Калькулятор!$B$5+2),"",IF(T114=Калькулятор!$B$5+2,0,IF(T114&lt;=Калькулятор!$B$5,0,0)))</f>
        <v/>
      </c>
      <c r="L114" s="34" t="str">
        <f>IF(T114&gt;(Калькулятор!$B$5+2),"",IF(T114=Калькулятор!$B$5+2,0,IF(T114&lt;=Калькулятор!$B$5,0,0)))</f>
        <v/>
      </c>
      <c r="M114" s="34" t="str">
        <f>IF(T114&gt;(Калькулятор!$B$5+2),"",IF(T114=Калькулятор!$B$5+2,0,IF(T114&lt;=Калькулятор!$B$5,0,0)))</f>
        <v/>
      </c>
      <c r="N114" s="34" t="str">
        <f>IF(T114&gt;(Калькулятор!$B$5+2),"",IF(T114=Калькулятор!$B$5+2,0,IF(T114&lt;=Калькулятор!$B$5,0,0)))</f>
        <v/>
      </c>
      <c r="O114" s="34" t="str">
        <f>IF(T114&gt;(Калькулятор!$B$5+2),"",IF(T114=Калькулятор!$B$5+2,0,IF(T114&lt;=Калькулятор!$B$5,0,0)))</f>
        <v/>
      </c>
      <c r="P114" s="34" t="str">
        <f>IF(T114&gt;(Калькулятор!$B$5+2),"",IF(T114=Калькулятор!$B$5+2,0,IF(T114&lt;=Калькулятор!$B$5,0,0)))</f>
        <v/>
      </c>
      <c r="Q114" s="34" t="str">
        <f>IF(T114&gt;(Калькулятор!$B$5+2),"",IF(T114=Калькулятор!$B$5+2,0,IF(T114&lt;=Калькулятор!$B$5,0,0)))</f>
        <v/>
      </c>
      <c r="R114" s="37" t="str">
        <f>IF(T114&gt;(Калькулятор!$B$5+2),"",IF(T114=Калькулятор!$B$5+2,XIRR($D$7:D113,$B$7:B113,50),"Х"))</f>
        <v/>
      </c>
      <c r="S114" s="38" t="str">
        <f>IF(T114&gt;(Калькулятор!$B$5+2),"",IF(T114=Калькулятор!$B$5+2,F114+E114+J114,"Х"))</f>
        <v/>
      </c>
      <c r="T114" s="28">
        <v>108</v>
      </c>
      <c r="U114" s="29" t="str">
        <f ca="1">Калькулятор!E111</f>
        <v>погашено</v>
      </c>
    </row>
    <row r="115" spans="1:21" ht="15.6" x14ac:dyDescent="0.3">
      <c r="A115" s="30" t="str">
        <f>IF(T115&gt;(Калькулятор!$B$5+2),"",IF(T115=Калькулятор!$B$5+2,"Усього",Калькулятор!C112))</f>
        <v/>
      </c>
      <c r="B115" s="31" t="str">
        <f>IF(T115&gt;(Калькулятор!$B$5+2),"",IF(T115=Калькулятор!$B$5+2,"Х",Калькулятор!D112))</f>
        <v/>
      </c>
      <c r="C115" s="32" t="str">
        <f>IF(T115&gt;(Калькулятор!$B$5+2),"",IF(T115=Калькулятор!$B$5+2,SUM($C$8:C114),IFERROR(B115-B114,"")))</f>
        <v/>
      </c>
      <c r="D115" s="33" t="str">
        <f>IF(T115&gt;(Калькулятор!$B$5+2),"",IF(T115=Калькулятор!$B$5+2,SUM(D114),Калькулятор!I112))</f>
        <v/>
      </c>
      <c r="E115" s="33" t="str">
        <f>IF(T115&gt;(Калькулятор!$B$5+2),"",IF(T115=Калькулятор!$B$5+2,SUM(E114),Калькулятор!G112))</f>
        <v/>
      </c>
      <c r="F115" s="33" t="str">
        <f>IF(T115&gt;(Калькулятор!$B$5+2),"",IF(T115=Калькулятор!$B$5+2,SUM($F$7:F114),Калькулятор!H112))</f>
        <v/>
      </c>
      <c r="G115" s="34" t="str">
        <f>IF(T115&gt;(Калькулятор!$B$5+2),"",IF(T115=Калькулятор!$B$5+2,0,IF(T115&lt;=Калькулятор!$B$5,0,0)))</f>
        <v/>
      </c>
      <c r="H115" s="34" t="str">
        <f>IF(T115&gt;(Калькулятор!$B$5+2),"",IF(T115=Калькулятор!$B$5+2,0,IF(T115&lt;=Калькулятор!$B$5,0,0)))</f>
        <v/>
      </c>
      <c r="I115" s="35" t="str">
        <f>IF(T115&gt;(Калькулятор!$B$5+2),"",IF(T115=Калькулятор!$B$5+2,0,IF(T115&lt;=Калькулятор!$B$5,0,0)))</f>
        <v/>
      </c>
      <c r="J115" s="33" t="str">
        <f>IF(T115&gt;(Калькулятор!$B$5+2),"",IF(T115=Калькулятор!$B$5+2,SUM($J$7:J114),IF(T115&lt;=Калькулятор!$B$5,0,0)))</f>
        <v/>
      </c>
      <c r="K115" s="36" t="str">
        <f>IF(T115&gt;(Калькулятор!$B$5+2),"",IF(T115=Калькулятор!$B$5+2,0,IF(T115&lt;=Калькулятор!$B$5,0,0)))</f>
        <v/>
      </c>
      <c r="L115" s="34" t="str">
        <f>IF(T115&gt;(Калькулятор!$B$5+2),"",IF(T115=Калькулятор!$B$5+2,0,IF(T115&lt;=Калькулятор!$B$5,0,0)))</f>
        <v/>
      </c>
      <c r="M115" s="34" t="str">
        <f>IF(T115&gt;(Калькулятор!$B$5+2),"",IF(T115=Калькулятор!$B$5+2,0,IF(T115&lt;=Калькулятор!$B$5,0,0)))</f>
        <v/>
      </c>
      <c r="N115" s="34" t="str">
        <f>IF(T115&gt;(Калькулятор!$B$5+2),"",IF(T115=Калькулятор!$B$5+2,0,IF(T115&lt;=Калькулятор!$B$5,0,0)))</f>
        <v/>
      </c>
      <c r="O115" s="34" t="str">
        <f>IF(T115&gt;(Калькулятор!$B$5+2),"",IF(T115=Калькулятор!$B$5+2,0,IF(T115&lt;=Калькулятор!$B$5,0,0)))</f>
        <v/>
      </c>
      <c r="P115" s="34" t="str">
        <f>IF(T115&gt;(Калькулятор!$B$5+2),"",IF(T115=Калькулятор!$B$5+2,0,IF(T115&lt;=Калькулятор!$B$5,0,0)))</f>
        <v/>
      </c>
      <c r="Q115" s="34" t="str">
        <f>IF(T115&gt;(Калькулятор!$B$5+2),"",IF(T115=Калькулятор!$B$5+2,0,IF(T115&lt;=Калькулятор!$B$5,0,0)))</f>
        <v/>
      </c>
      <c r="R115" s="37" t="str">
        <f>IF(T115&gt;(Калькулятор!$B$5+2),"",IF(T115=Калькулятор!$B$5+2,XIRR($D$7:D114,$B$7:B114,50),"Х"))</f>
        <v/>
      </c>
      <c r="S115" s="38" t="str">
        <f>IF(T115&gt;(Калькулятор!$B$5+2),"",IF(T115=Калькулятор!$B$5+2,F115+E115+J115,"Х"))</f>
        <v/>
      </c>
      <c r="T115" s="28">
        <v>109</v>
      </c>
      <c r="U115" s="29" t="str">
        <f ca="1">Калькулятор!E112</f>
        <v>погашено</v>
      </c>
    </row>
    <row r="116" spans="1:21" ht="15.6" x14ac:dyDescent="0.3">
      <c r="A116" s="30" t="str">
        <f>IF(T116&gt;(Калькулятор!$B$5+2),"",IF(T116=Калькулятор!$B$5+2,"Усього",Калькулятор!C113))</f>
        <v/>
      </c>
      <c r="B116" s="31" t="str">
        <f>IF(T116&gt;(Калькулятор!$B$5+2),"",IF(T116=Калькулятор!$B$5+2,"Х",Калькулятор!D113))</f>
        <v/>
      </c>
      <c r="C116" s="32" t="str">
        <f>IF(T116&gt;(Калькулятор!$B$5+2),"",IF(T116=Калькулятор!$B$5+2,SUM($C$8:C115),IFERROR(B116-B115,"")))</f>
        <v/>
      </c>
      <c r="D116" s="33" t="str">
        <f>IF(T116&gt;(Калькулятор!$B$5+2),"",IF(T116=Калькулятор!$B$5+2,SUM(D115),Калькулятор!I113))</f>
        <v/>
      </c>
      <c r="E116" s="33" t="str">
        <f>IF(T116&gt;(Калькулятор!$B$5+2),"",IF(T116=Калькулятор!$B$5+2,SUM(E115),Калькулятор!G113))</f>
        <v/>
      </c>
      <c r="F116" s="33" t="str">
        <f>IF(T116&gt;(Калькулятор!$B$5+2),"",IF(T116=Калькулятор!$B$5+2,SUM($F$7:F115),Калькулятор!H113))</f>
        <v/>
      </c>
      <c r="G116" s="34" t="str">
        <f>IF(T116&gt;(Калькулятор!$B$5+2),"",IF(T116=Калькулятор!$B$5+2,0,IF(T116&lt;=Калькулятор!$B$5,0,0)))</f>
        <v/>
      </c>
      <c r="H116" s="34" t="str">
        <f>IF(T116&gt;(Калькулятор!$B$5+2),"",IF(T116=Калькулятор!$B$5+2,0,IF(T116&lt;=Калькулятор!$B$5,0,0)))</f>
        <v/>
      </c>
      <c r="I116" s="35" t="str">
        <f>IF(T116&gt;(Калькулятор!$B$5+2),"",IF(T116=Калькулятор!$B$5+2,0,IF(T116&lt;=Калькулятор!$B$5,0,0)))</f>
        <v/>
      </c>
      <c r="J116" s="33" t="str">
        <f>IF(T116&gt;(Калькулятор!$B$5+2),"",IF(T116=Калькулятор!$B$5+2,SUM($J$7:J115),IF(T116&lt;=Калькулятор!$B$5,0,0)))</f>
        <v/>
      </c>
      <c r="K116" s="36" t="str">
        <f>IF(T116&gt;(Калькулятор!$B$5+2),"",IF(T116=Калькулятор!$B$5+2,0,IF(T116&lt;=Калькулятор!$B$5,0,0)))</f>
        <v/>
      </c>
      <c r="L116" s="34" t="str">
        <f>IF(T116&gt;(Калькулятор!$B$5+2),"",IF(T116=Калькулятор!$B$5+2,0,IF(T116&lt;=Калькулятор!$B$5,0,0)))</f>
        <v/>
      </c>
      <c r="M116" s="34" t="str">
        <f>IF(T116&gt;(Калькулятор!$B$5+2),"",IF(T116=Калькулятор!$B$5+2,0,IF(T116&lt;=Калькулятор!$B$5,0,0)))</f>
        <v/>
      </c>
      <c r="N116" s="34" t="str">
        <f>IF(T116&gt;(Калькулятор!$B$5+2),"",IF(T116=Калькулятор!$B$5+2,0,IF(T116&lt;=Калькулятор!$B$5,0,0)))</f>
        <v/>
      </c>
      <c r="O116" s="34" t="str">
        <f>IF(T116&gt;(Калькулятор!$B$5+2),"",IF(T116=Калькулятор!$B$5+2,0,IF(T116&lt;=Калькулятор!$B$5,0,0)))</f>
        <v/>
      </c>
      <c r="P116" s="34" t="str">
        <f>IF(T116&gt;(Калькулятор!$B$5+2),"",IF(T116=Калькулятор!$B$5+2,0,IF(T116&lt;=Калькулятор!$B$5,0,0)))</f>
        <v/>
      </c>
      <c r="Q116" s="34" t="str">
        <f>IF(T116&gt;(Калькулятор!$B$5+2),"",IF(T116=Калькулятор!$B$5+2,0,IF(T116&lt;=Калькулятор!$B$5,0,0)))</f>
        <v/>
      </c>
      <c r="R116" s="37" t="str">
        <f>IF(T116&gt;(Калькулятор!$B$5+2),"",IF(T116=Калькулятор!$B$5+2,XIRR($D$7:D115,$B$7:B115,50),"Х"))</f>
        <v/>
      </c>
      <c r="S116" s="38" t="str">
        <f>IF(T116&gt;(Калькулятор!$B$5+2),"",IF(T116=Калькулятор!$B$5+2,F116+E116+J116,"Х"))</f>
        <v/>
      </c>
      <c r="T116" s="28">
        <v>110</v>
      </c>
      <c r="U116" s="29" t="str">
        <f ca="1">Калькулятор!E113</f>
        <v>погашено</v>
      </c>
    </row>
    <row r="117" spans="1:21" ht="15.6" x14ac:dyDescent="0.3">
      <c r="A117" s="30" t="str">
        <f>IF(T117&gt;(Калькулятор!$B$5+2),"",IF(T117=Калькулятор!$B$5+2,"Усього",Калькулятор!C114))</f>
        <v/>
      </c>
      <c r="B117" s="31" t="str">
        <f>IF(T117&gt;(Калькулятор!$B$5+2),"",IF(T117=Калькулятор!$B$5+2,"Х",Калькулятор!D114))</f>
        <v/>
      </c>
      <c r="C117" s="32" t="str">
        <f>IF(T117&gt;(Калькулятор!$B$5+2),"",IF(T117=Калькулятор!$B$5+2,SUM($C$8:C116),IFERROR(B117-B116,"")))</f>
        <v/>
      </c>
      <c r="D117" s="33" t="str">
        <f>IF(T117&gt;(Калькулятор!$B$5+2),"",IF(T117=Калькулятор!$B$5+2,SUM(D116),Калькулятор!I114))</f>
        <v/>
      </c>
      <c r="E117" s="33" t="str">
        <f>IF(T117&gt;(Калькулятор!$B$5+2),"",IF(T117=Калькулятор!$B$5+2,SUM(E116),Калькулятор!G114))</f>
        <v/>
      </c>
      <c r="F117" s="33" t="str">
        <f>IF(T117&gt;(Калькулятор!$B$5+2),"",IF(T117=Калькулятор!$B$5+2,SUM($F$7:F116),Калькулятор!H114))</f>
        <v/>
      </c>
      <c r="G117" s="34" t="str">
        <f>IF(T117&gt;(Калькулятор!$B$5+2),"",IF(T117=Калькулятор!$B$5+2,0,IF(T117&lt;=Калькулятор!$B$5,0,0)))</f>
        <v/>
      </c>
      <c r="H117" s="34" t="str">
        <f>IF(T117&gt;(Калькулятор!$B$5+2),"",IF(T117=Калькулятор!$B$5+2,0,IF(T117&lt;=Калькулятор!$B$5,0,0)))</f>
        <v/>
      </c>
      <c r="I117" s="35" t="str">
        <f>IF(T117&gt;(Калькулятор!$B$5+2),"",IF(T117=Калькулятор!$B$5+2,0,IF(T117&lt;=Калькулятор!$B$5,0,0)))</f>
        <v/>
      </c>
      <c r="J117" s="33" t="str">
        <f>IF(T117&gt;(Калькулятор!$B$5+2),"",IF(T117=Калькулятор!$B$5+2,SUM($J$7:J116),IF(T117&lt;=Калькулятор!$B$5,0,0)))</f>
        <v/>
      </c>
      <c r="K117" s="36" t="str">
        <f>IF(T117&gt;(Калькулятор!$B$5+2),"",IF(T117=Калькулятор!$B$5+2,0,IF(T117&lt;=Калькулятор!$B$5,0,0)))</f>
        <v/>
      </c>
      <c r="L117" s="34" t="str">
        <f>IF(T117&gt;(Калькулятор!$B$5+2),"",IF(T117=Калькулятор!$B$5+2,0,IF(T117&lt;=Калькулятор!$B$5,0,0)))</f>
        <v/>
      </c>
      <c r="M117" s="34" t="str">
        <f>IF(T117&gt;(Калькулятор!$B$5+2),"",IF(T117=Калькулятор!$B$5+2,0,IF(T117&lt;=Калькулятор!$B$5,0,0)))</f>
        <v/>
      </c>
      <c r="N117" s="34" t="str">
        <f>IF(T117&gt;(Калькулятор!$B$5+2),"",IF(T117=Калькулятор!$B$5+2,0,IF(T117&lt;=Калькулятор!$B$5,0,0)))</f>
        <v/>
      </c>
      <c r="O117" s="34" t="str">
        <f>IF(T117&gt;(Калькулятор!$B$5+2),"",IF(T117=Калькулятор!$B$5+2,0,IF(T117&lt;=Калькулятор!$B$5,0,0)))</f>
        <v/>
      </c>
      <c r="P117" s="34" t="str">
        <f>IF(T117&gt;(Калькулятор!$B$5+2),"",IF(T117=Калькулятор!$B$5+2,0,IF(T117&lt;=Калькулятор!$B$5,0,0)))</f>
        <v/>
      </c>
      <c r="Q117" s="34" t="str">
        <f>IF(T117&gt;(Калькулятор!$B$5+2),"",IF(T117=Калькулятор!$B$5+2,0,IF(T117&lt;=Калькулятор!$B$5,0,0)))</f>
        <v/>
      </c>
      <c r="R117" s="37" t="str">
        <f>IF(T117&gt;(Калькулятор!$B$5+2),"",IF(T117=Калькулятор!$B$5+2,XIRR($D$7:D116,$B$7:B116,50),"Х"))</f>
        <v/>
      </c>
      <c r="S117" s="38" t="str">
        <f>IF(T117&gt;(Калькулятор!$B$5+2),"",IF(T117=Калькулятор!$B$5+2,F117+E117+J117,"Х"))</f>
        <v/>
      </c>
      <c r="T117" s="28">
        <v>111</v>
      </c>
      <c r="U117" s="29" t="str">
        <f ca="1">Калькулятор!E114</f>
        <v>погашено</v>
      </c>
    </row>
    <row r="118" spans="1:21" ht="15.6" x14ac:dyDescent="0.3">
      <c r="A118" s="30" t="str">
        <f>IF(T118&gt;(Калькулятор!$B$5+2),"",IF(T118=Калькулятор!$B$5+2,"Усього",Калькулятор!C115))</f>
        <v/>
      </c>
      <c r="B118" s="31" t="str">
        <f>IF(T118&gt;(Калькулятор!$B$5+2),"",IF(T118=Калькулятор!$B$5+2,"Х",Калькулятор!D115))</f>
        <v/>
      </c>
      <c r="C118" s="32" t="str">
        <f>IF(T118&gt;(Калькулятор!$B$5+2),"",IF(T118=Калькулятор!$B$5+2,SUM($C$8:C117),IFERROR(B118-B117,"")))</f>
        <v/>
      </c>
      <c r="D118" s="33" t="str">
        <f>IF(T118&gt;(Калькулятор!$B$5+2),"",IF(T118=Калькулятор!$B$5+2,SUM(D117),Калькулятор!I115))</f>
        <v/>
      </c>
      <c r="E118" s="33" t="str">
        <f>IF(T118&gt;(Калькулятор!$B$5+2),"",IF(T118=Калькулятор!$B$5+2,SUM(E117),Калькулятор!G115))</f>
        <v/>
      </c>
      <c r="F118" s="33" t="str">
        <f>IF(T118&gt;(Калькулятор!$B$5+2),"",IF(T118=Калькулятор!$B$5+2,SUM($F$7:F117),Калькулятор!H115))</f>
        <v/>
      </c>
      <c r="G118" s="34" t="str">
        <f>IF(T118&gt;(Калькулятор!$B$5+2),"",IF(T118=Калькулятор!$B$5+2,0,IF(T118&lt;=Калькулятор!$B$5,0,0)))</f>
        <v/>
      </c>
      <c r="H118" s="34" t="str">
        <f>IF(T118&gt;(Калькулятор!$B$5+2),"",IF(T118=Калькулятор!$B$5+2,0,IF(T118&lt;=Калькулятор!$B$5,0,0)))</f>
        <v/>
      </c>
      <c r="I118" s="35" t="str">
        <f>IF(T118&gt;(Калькулятор!$B$5+2),"",IF(T118=Калькулятор!$B$5+2,0,IF(T118&lt;=Калькулятор!$B$5,0,0)))</f>
        <v/>
      </c>
      <c r="J118" s="33" t="str">
        <f>IF(T118&gt;(Калькулятор!$B$5+2),"",IF(T118=Калькулятор!$B$5+2,SUM($J$7:J117),IF(T118&lt;=Калькулятор!$B$5,0,0)))</f>
        <v/>
      </c>
      <c r="K118" s="36" t="str">
        <f>IF(T118&gt;(Калькулятор!$B$5+2),"",IF(T118=Калькулятор!$B$5+2,0,IF(T118&lt;=Калькулятор!$B$5,0,0)))</f>
        <v/>
      </c>
      <c r="L118" s="34" t="str">
        <f>IF(T118&gt;(Калькулятор!$B$5+2),"",IF(T118=Калькулятор!$B$5+2,0,IF(T118&lt;=Калькулятор!$B$5,0,0)))</f>
        <v/>
      </c>
      <c r="M118" s="34" t="str">
        <f>IF(T118&gt;(Калькулятор!$B$5+2),"",IF(T118=Калькулятор!$B$5+2,0,IF(T118&lt;=Калькулятор!$B$5,0,0)))</f>
        <v/>
      </c>
      <c r="N118" s="34" t="str">
        <f>IF(T118&gt;(Калькулятор!$B$5+2),"",IF(T118=Калькулятор!$B$5+2,0,IF(T118&lt;=Калькулятор!$B$5,0,0)))</f>
        <v/>
      </c>
      <c r="O118" s="34" t="str">
        <f>IF(T118&gt;(Калькулятор!$B$5+2),"",IF(T118=Калькулятор!$B$5+2,0,IF(T118&lt;=Калькулятор!$B$5,0,0)))</f>
        <v/>
      </c>
      <c r="P118" s="34" t="str">
        <f>IF(T118&gt;(Калькулятор!$B$5+2),"",IF(T118=Калькулятор!$B$5+2,0,IF(T118&lt;=Калькулятор!$B$5,0,0)))</f>
        <v/>
      </c>
      <c r="Q118" s="34" t="str">
        <f>IF(T118&gt;(Калькулятор!$B$5+2),"",IF(T118=Калькулятор!$B$5+2,0,IF(T118&lt;=Калькулятор!$B$5,0,0)))</f>
        <v/>
      </c>
      <c r="R118" s="37" t="str">
        <f>IF(T118&gt;(Калькулятор!$B$5+2),"",IF(T118=Калькулятор!$B$5+2,XIRR($D$7:D117,$B$7:B117,50),"Х"))</f>
        <v/>
      </c>
      <c r="S118" s="38" t="str">
        <f>IF(T118&gt;(Калькулятор!$B$5+2),"",IF(T118=Калькулятор!$B$5+2,F118+E118+J118,"Х"))</f>
        <v/>
      </c>
      <c r="T118" s="28">
        <v>112</v>
      </c>
      <c r="U118" s="29" t="str">
        <f ca="1">Калькулятор!E115</f>
        <v>погашено</v>
      </c>
    </row>
    <row r="119" spans="1:21" ht="15.6" x14ac:dyDescent="0.3">
      <c r="A119" s="30" t="str">
        <f>IF(T119&gt;(Калькулятор!$B$5+2),"",IF(T119=Калькулятор!$B$5+2,"Усього",Калькулятор!C116))</f>
        <v/>
      </c>
      <c r="B119" s="31" t="str">
        <f>IF(T119&gt;(Калькулятор!$B$5+2),"",IF(T119=Калькулятор!$B$5+2,"Х",Калькулятор!D116))</f>
        <v/>
      </c>
      <c r="C119" s="32" t="str">
        <f>IF(T119&gt;(Калькулятор!$B$5+2),"",IF(T119=Калькулятор!$B$5+2,SUM($C$8:C118),IFERROR(B119-B118,"")))</f>
        <v/>
      </c>
      <c r="D119" s="33" t="str">
        <f>IF(T119&gt;(Калькулятор!$B$5+2),"",IF(T119=Калькулятор!$B$5+2,SUM(D118),Калькулятор!I116))</f>
        <v/>
      </c>
      <c r="E119" s="33" t="str">
        <f>IF(T119&gt;(Калькулятор!$B$5+2),"",IF(T119=Калькулятор!$B$5+2,SUM(E118),Калькулятор!G116))</f>
        <v/>
      </c>
      <c r="F119" s="33" t="str">
        <f>IF(T119&gt;(Калькулятор!$B$5+2),"",IF(T119=Калькулятор!$B$5+2,SUM($F$7:F118),Калькулятор!H116))</f>
        <v/>
      </c>
      <c r="G119" s="34" t="str">
        <f>IF(T119&gt;(Калькулятор!$B$5+2),"",IF(T119=Калькулятор!$B$5+2,0,IF(T119&lt;=Калькулятор!$B$5,0,0)))</f>
        <v/>
      </c>
      <c r="H119" s="34" t="str">
        <f>IF(T119&gt;(Калькулятор!$B$5+2),"",IF(T119=Калькулятор!$B$5+2,0,IF(T119&lt;=Калькулятор!$B$5,0,0)))</f>
        <v/>
      </c>
      <c r="I119" s="35" t="str">
        <f>IF(T119&gt;(Калькулятор!$B$5+2),"",IF(T119=Калькулятор!$B$5+2,0,IF(T119&lt;=Калькулятор!$B$5,0,0)))</f>
        <v/>
      </c>
      <c r="J119" s="33" t="str">
        <f>IF(T119&gt;(Калькулятор!$B$5+2),"",IF(T119=Калькулятор!$B$5+2,SUM($J$7:J118),IF(T119&lt;=Калькулятор!$B$5,0,0)))</f>
        <v/>
      </c>
      <c r="K119" s="36" t="str">
        <f>IF(T119&gt;(Калькулятор!$B$5+2),"",IF(T119=Калькулятор!$B$5+2,0,IF(T119&lt;=Калькулятор!$B$5,0,0)))</f>
        <v/>
      </c>
      <c r="L119" s="34" t="str">
        <f>IF(T119&gt;(Калькулятор!$B$5+2),"",IF(T119=Калькулятор!$B$5+2,0,IF(T119&lt;=Калькулятор!$B$5,0,0)))</f>
        <v/>
      </c>
      <c r="M119" s="34" t="str">
        <f>IF(T119&gt;(Калькулятор!$B$5+2),"",IF(T119=Калькулятор!$B$5+2,0,IF(T119&lt;=Калькулятор!$B$5,0,0)))</f>
        <v/>
      </c>
      <c r="N119" s="34" t="str">
        <f>IF(T119&gt;(Калькулятор!$B$5+2),"",IF(T119=Калькулятор!$B$5+2,0,IF(T119&lt;=Калькулятор!$B$5,0,0)))</f>
        <v/>
      </c>
      <c r="O119" s="34" t="str">
        <f>IF(T119&gt;(Калькулятор!$B$5+2),"",IF(T119=Калькулятор!$B$5+2,0,IF(T119&lt;=Калькулятор!$B$5,0,0)))</f>
        <v/>
      </c>
      <c r="P119" s="34" t="str">
        <f>IF(T119&gt;(Калькулятор!$B$5+2),"",IF(T119=Калькулятор!$B$5+2,0,IF(T119&lt;=Калькулятор!$B$5,0,0)))</f>
        <v/>
      </c>
      <c r="Q119" s="34" t="str">
        <f>IF(T119&gt;(Калькулятор!$B$5+2),"",IF(T119=Калькулятор!$B$5+2,0,IF(T119&lt;=Калькулятор!$B$5,0,0)))</f>
        <v/>
      </c>
      <c r="R119" s="37" t="str">
        <f>IF(T119&gt;(Калькулятор!$B$5+2),"",IF(T119=Калькулятор!$B$5+2,XIRR($D$7:D118,$B$7:B118,50),"Х"))</f>
        <v/>
      </c>
      <c r="S119" s="38" t="str">
        <f>IF(T119&gt;(Калькулятор!$B$5+2),"",IF(T119=Калькулятор!$B$5+2,F119+E119+J119,"Х"))</f>
        <v/>
      </c>
      <c r="T119" s="28">
        <v>113</v>
      </c>
      <c r="U119" s="29" t="str">
        <f ca="1">Калькулятор!E116</f>
        <v>погашено</v>
      </c>
    </row>
    <row r="120" spans="1:21" ht="15.6" x14ac:dyDescent="0.3">
      <c r="A120" s="30" t="str">
        <f>IF(T120&gt;(Калькулятор!$B$5+2),"",IF(T120=Калькулятор!$B$5+2,"Усього",Калькулятор!C117))</f>
        <v/>
      </c>
      <c r="B120" s="31" t="str">
        <f>IF(T120&gt;(Калькулятор!$B$5+2),"",IF(T120=Калькулятор!$B$5+2,"Х",Калькулятор!D117))</f>
        <v/>
      </c>
      <c r="C120" s="32" t="str">
        <f>IF(T120&gt;(Калькулятор!$B$5+2),"",IF(T120=Калькулятор!$B$5+2,SUM($C$8:C119),IFERROR(B120-B119,"")))</f>
        <v/>
      </c>
      <c r="D120" s="33" t="str">
        <f>IF(T120&gt;(Калькулятор!$B$5+2),"",IF(T120=Калькулятор!$B$5+2,SUM(D119),Калькулятор!I117))</f>
        <v/>
      </c>
      <c r="E120" s="33" t="str">
        <f>IF(T120&gt;(Калькулятор!$B$5+2),"",IF(T120=Калькулятор!$B$5+2,SUM(E119),Калькулятор!G117))</f>
        <v/>
      </c>
      <c r="F120" s="33" t="str">
        <f>IF(T120&gt;(Калькулятор!$B$5+2),"",IF(T120=Калькулятор!$B$5+2,SUM($F$7:F119),Калькулятор!H117))</f>
        <v/>
      </c>
      <c r="G120" s="34" t="str">
        <f>IF(T120&gt;(Калькулятор!$B$5+2),"",IF(T120=Калькулятор!$B$5+2,0,IF(T120&lt;=Калькулятор!$B$5,0,0)))</f>
        <v/>
      </c>
      <c r="H120" s="34" t="str">
        <f>IF(T120&gt;(Калькулятор!$B$5+2),"",IF(T120=Калькулятор!$B$5+2,0,IF(T120&lt;=Калькулятор!$B$5,0,0)))</f>
        <v/>
      </c>
      <c r="I120" s="35" t="str">
        <f>IF(T120&gt;(Калькулятор!$B$5+2),"",IF(T120=Калькулятор!$B$5+2,0,IF(T120&lt;=Калькулятор!$B$5,0,0)))</f>
        <v/>
      </c>
      <c r="J120" s="33" t="str">
        <f>IF(T120&gt;(Калькулятор!$B$5+2),"",IF(T120=Калькулятор!$B$5+2,SUM($J$7:J119),IF(T120&lt;=Калькулятор!$B$5,0,0)))</f>
        <v/>
      </c>
      <c r="K120" s="36" t="str">
        <f>IF(T120&gt;(Калькулятор!$B$5+2),"",IF(T120=Калькулятор!$B$5+2,0,IF(T120&lt;=Калькулятор!$B$5,0,0)))</f>
        <v/>
      </c>
      <c r="L120" s="34" t="str">
        <f>IF(T120&gt;(Калькулятор!$B$5+2),"",IF(T120=Калькулятор!$B$5+2,0,IF(T120&lt;=Калькулятор!$B$5,0,0)))</f>
        <v/>
      </c>
      <c r="M120" s="34" t="str">
        <f>IF(T120&gt;(Калькулятор!$B$5+2),"",IF(T120=Калькулятор!$B$5+2,0,IF(T120&lt;=Калькулятор!$B$5,0,0)))</f>
        <v/>
      </c>
      <c r="N120" s="34" t="str">
        <f>IF(T120&gt;(Калькулятор!$B$5+2),"",IF(T120=Калькулятор!$B$5+2,0,IF(T120&lt;=Калькулятор!$B$5,0,0)))</f>
        <v/>
      </c>
      <c r="O120" s="34" t="str">
        <f>IF(T120&gt;(Калькулятор!$B$5+2),"",IF(T120=Калькулятор!$B$5+2,0,IF(T120&lt;=Калькулятор!$B$5,0,0)))</f>
        <v/>
      </c>
      <c r="P120" s="34" t="str">
        <f>IF(T120&gt;(Калькулятор!$B$5+2),"",IF(T120=Калькулятор!$B$5+2,0,IF(T120&lt;=Калькулятор!$B$5,0,0)))</f>
        <v/>
      </c>
      <c r="Q120" s="34" t="str">
        <f>IF(T120&gt;(Калькулятор!$B$5+2),"",IF(T120=Калькулятор!$B$5+2,0,IF(T120&lt;=Калькулятор!$B$5,0,0)))</f>
        <v/>
      </c>
      <c r="R120" s="37" t="str">
        <f>IF(T120&gt;(Калькулятор!$B$5+2),"",IF(T120=Калькулятор!$B$5+2,XIRR($D$7:D119,$B$7:B119,50),"Х"))</f>
        <v/>
      </c>
      <c r="S120" s="38" t="str">
        <f>IF(T120&gt;(Калькулятор!$B$5+2),"",IF(T120=Калькулятор!$B$5+2,F120+E120+J120,"Х"))</f>
        <v/>
      </c>
      <c r="T120" s="28">
        <v>114</v>
      </c>
      <c r="U120" s="29" t="str">
        <f ca="1">Калькулятор!E117</f>
        <v>погашено</v>
      </c>
    </row>
    <row r="121" spans="1:21" ht="15.6" x14ac:dyDescent="0.3">
      <c r="A121" s="30" t="str">
        <f>IF(T121&gt;(Калькулятор!$B$5+2),"",IF(T121=Калькулятор!$B$5+2,"Усього",Калькулятор!C118))</f>
        <v/>
      </c>
      <c r="B121" s="31" t="str">
        <f>IF(T121&gt;(Калькулятор!$B$5+2),"",IF(T121=Калькулятор!$B$5+2,"Х",Калькулятор!D118))</f>
        <v/>
      </c>
      <c r="C121" s="32" t="str">
        <f>IF(T121&gt;(Калькулятор!$B$5+2),"",IF(T121=Калькулятор!$B$5+2,SUM($C$8:C120),IFERROR(B121-B120,"")))</f>
        <v/>
      </c>
      <c r="D121" s="33" t="str">
        <f>IF(T121&gt;(Калькулятор!$B$5+2),"",IF(T121=Калькулятор!$B$5+2,SUM(D120),Калькулятор!I118))</f>
        <v/>
      </c>
      <c r="E121" s="33" t="str">
        <f>IF(T121&gt;(Калькулятор!$B$5+2),"",IF(T121=Калькулятор!$B$5+2,SUM(E120),Калькулятор!G118))</f>
        <v/>
      </c>
      <c r="F121" s="33" t="str">
        <f>IF(T121&gt;(Калькулятор!$B$5+2),"",IF(T121=Калькулятор!$B$5+2,SUM($F$7:F120),Калькулятор!H118))</f>
        <v/>
      </c>
      <c r="G121" s="34" t="str">
        <f>IF(T121&gt;(Калькулятор!$B$5+2),"",IF(T121=Калькулятор!$B$5+2,0,IF(T121&lt;=Калькулятор!$B$5,0,0)))</f>
        <v/>
      </c>
      <c r="H121" s="34" t="str">
        <f>IF(T121&gt;(Калькулятор!$B$5+2),"",IF(T121=Калькулятор!$B$5+2,0,IF(T121&lt;=Калькулятор!$B$5,0,0)))</f>
        <v/>
      </c>
      <c r="I121" s="35" t="str">
        <f>IF(T121&gt;(Калькулятор!$B$5+2),"",IF(T121=Калькулятор!$B$5+2,0,IF(T121&lt;=Калькулятор!$B$5,0,0)))</f>
        <v/>
      </c>
      <c r="J121" s="33" t="str">
        <f>IF(T121&gt;(Калькулятор!$B$5+2),"",IF(T121=Калькулятор!$B$5+2,SUM($J$7:J120),IF(T121&lt;=Калькулятор!$B$5,0,0)))</f>
        <v/>
      </c>
      <c r="K121" s="36" t="str">
        <f>IF(T121&gt;(Калькулятор!$B$5+2),"",IF(T121=Калькулятор!$B$5+2,0,IF(T121&lt;=Калькулятор!$B$5,0,0)))</f>
        <v/>
      </c>
      <c r="L121" s="34" t="str">
        <f>IF(T121&gt;(Калькулятор!$B$5+2),"",IF(T121=Калькулятор!$B$5+2,0,IF(T121&lt;=Калькулятор!$B$5,0,0)))</f>
        <v/>
      </c>
      <c r="M121" s="34" t="str">
        <f>IF(T121&gt;(Калькулятор!$B$5+2),"",IF(T121=Калькулятор!$B$5+2,0,IF(T121&lt;=Калькулятор!$B$5,0,0)))</f>
        <v/>
      </c>
      <c r="N121" s="34" t="str">
        <f>IF(T121&gt;(Калькулятор!$B$5+2),"",IF(T121=Калькулятор!$B$5+2,0,IF(T121&lt;=Калькулятор!$B$5,0,0)))</f>
        <v/>
      </c>
      <c r="O121" s="34" t="str">
        <f>IF(T121&gt;(Калькулятор!$B$5+2),"",IF(T121=Калькулятор!$B$5+2,0,IF(T121&lt;=Калькулятор!$B$5,0,0)))</f>
        <v/>
      </c>
      <c r="P121" s="34" t="str">
        <f>IF(T121&gt;(Калькулятор!$B$5+2),"",IF(T121=Калькулятор!$B$5+2,0,IF(T121&lt;=Калькулятор!$B$5,0,0)))</f>
        <v/>
      </c>
      <c r="Q121" s="34" t="str">
        <f>IF(T121&gt;(Калькулятор!$B$5+2),"",IF(T121=Калькулятор!$B$5+2,0,IF(T121&lt;=Калькулятор!$B$5,0,0)))</f>
        <v/>
      </c>
      <c r="R121" s="37" t="str">
        <f>IF(T121&gt;(Калькулятор!$B$5+2),"",IF(T121=Калькулятор!$B$5+2,XIRR($D$7:D120,$B$7:B120,50),"Х"))</f>
        <v/>
      </c>
      <c r="S121" s="38" t="str">
        <f>IF(T121&gt;(Калькулятор!$B$5+2),"",IF(T121=Калькулятор!$B$5+2,F121+E121+J121,"Х"))</f>
        <v/>
      </c>
      <c r="T121" s="28">
        <v>115</v>
      </c>
      <c r="U121" s="29" t="str">
        <f ca="1">Калькулятор!E118</f>
        <v>погашено</v>
      </c>
    </row>
    <row r="122" spans="1:21" ht="15.6" x14ac:dyDescent="0.3">
      <c r="A122" s="30" t="str">
        <f>IF(T122&gt;(Калькулятор!$B$5+2),"",IF(T122=Калькулятор!$B$5+2,"Усього",Калькулятор!C119))</f>
        <v/>
      </c>
      <c r="B122" s="31" t="str">
        <f>IF(T122&gt;(Калькулятор!$B$5+2),"",IF(T122=Калькулятор!$B$5+2,"Х",Калькулятор!D119))</f>
        <v/>
      </c>
      <c r="C122" s="32" t="str">
        <f>IF(T122&gt;(Калькулятор!$B$5+2),"",IF(T122=Калькулятор!$B$5+2,SUM($C$8:C121),IFERROR(B122-B121,"")))</f>
        <v/>
      </c>
      <c r="D122" s="33" t="str">
        <f>IF(T122&gt;(Калькулятор!$B$5+2),"",IF(T122=Калькулятор!$B$5+2,SUM(D121),Калькулятор!I119))</f>
        <v/>
      </c>
      <c r="E122" s="33" t="str">
        <f>IF(T122&gt;(Калькулятор!$B$5+2),"",IF(T122=Калькулятор!$B$5+2,SUM(E121),Калькулятор!G119))</f>
        <v/>
      </c>
      <c r="F122" s="33" t="str">
        <f>IF(T122&gt;(Калькулятор!$B$5+2),"",IF(T122=Калькулятор!$B$5+2,SUM($F$7:F121),Калькулятор!H119))</f>
        <v/>
      </c>
      <c r="G122" s="34" t="str">
        <f>IF(T122&gt;(Калькулятор!$B$5+2),"",IF(T122=Калькулятор!$B$5+2,0,IF(T122&lt;=Калькулятор!$B$5,0,0)))</f>
        <v/>
      </c>
      <c r="H122" s="34" t="str">
        <f>IF(T122&gt;(Калькулятор!$B$5+2),"",IF(T122=Калькулятор!$B$5+2,0,IF(T122&lt;=Калькулятор!$B$5,0,0)))</f>
        <v/>
      </c>
      <c r="I122" s="35" t="str">
        <f>IF(T122&gt;(Калькулятор!$B$5+2),"",IF(T122=Калькулятор!$B$5+2,0,IF(T122&lt;=Калькулятор!$B$5,0,0)))</f>
        <v/>
      </c>
      <c r="J122" s="33" t="str">
        <f>IF(T122&gt;(Калькулятор!$B$5+2),"",IF(T122=Калькулятор!$B$5+2,SUM($J$7:J121),IF(T122&lt;=Калькулятор!$B$5,0,0)))</f>
        <v/>
      </c>
      <c r="K122" s="36" t="str">
        <f>IF(T122&gt;(Калькулятор!$B$5+2),"",IF(T122=Калькулятор!$B$5+2,0,IF(T122&lt;=Калькулятор!$B$5,0,0)))</f>
        <v/>
      </c>
      <c r="L122" s="34" t="str">
        <f>IF(T122&gt;(Калькулятор!$B$5+2),"",IF(T122=Калькулятор!$B$5+2,0,IF(T122&lt;=Калькулятор!$B$5,0,0)))</f>
        <v/>
      </c>
      <c r="M122" s="34" t="str">
        <f>IF(T122&gt;(Калькулятор!$B$5+2),"",IF(T122=Калькулятор!$B$5+2,0,IF(T122&lt;=Калькулятор!$B$5,0,0)))</f>
        <v/>
      </c>
      <c r="N122" s="34" t="str">
        <f>IF(T122&gt;(Калькулятор!$B$5+2),"",IF(T122=Калькулятор!$B$5+2,0,IF(T122&lt;=Калькулятор!$B$5,0,0)))</f>
        <v/>
      </c>
      <c r="O122" s="34" t="str">
        <f>IF(T122&gt;(Калькулятор!$B$5+2),"",IF(T122=Калькулятор!$B$5+2,0,IF(T122&lt;=Калькулятор!$B$5,0,0)))</f>
        <v/>
      </c>
      <c r="P122" s="34" t="str">
        <f>IF(T122&gt;(Калькулятор!$B$5+2),"",IF(T122=Калькулятор!$B$5+2,0,IF(T122&lt;=Калькулятор!$B$5,0,0)))</f>
        <v/>
      </c>
      <c r="Q122" s="34" t="str">
        <f>IF(T122&gt;(Калькулятор!$B$5+2),"",IF(T122=Калькулятор!$B$5+2,0,IF(T122&lt;=Калькулятор!$B$5,0,0)))</f>
        <v/>
      </c>
      <c r="R122" s="37" t="str">
        <f>IF(T122&gt;(Калькулятор!$B$5+2),"",IF(T122=Калькулятор!$B$5+2,XIRR($D$7:D121,$B$7:B121,50),"Х"))</f>
        <v/>
      </c>
      <c r="S122" s="38" t="str">
        <f>IF(T122&gt;(Калькулятор!$B$5+2),"",IF(T122=Калькулятор!$B$5+2,F122+E122+J122,"Х"))</f>
        <v/>
      </c>
      <c r="T122" s="28">
        <v>116</v>
      </c>
      <c r="U122" s="29" t="str">
        <f ca="1">Калькулятор!E119</f>
        <v>погашено</v>
      </c>
    </row>
    <row r="123" spans="1:21" ht="15.6" x14ac:dyDescent="0.3">
      <c r="A123" s="30" t="str">
        <f>IF(T123&gt;(Калькулятор!$B$5+2),"",IF(T123=Калькулятор!$B$5+2,"Усього",Калькулятор!C120))</f>
        <v/>
      </c>
      <c r="B123" s="31" t="str">
        <f>IF(T123&gt;(Калькулятор!$B$5+2),"",IF(T123=Калькулятор!$B$5+2,"Х",Калькулятор!D120))</f>
        <v/>
      </c>
      <c r="C123" s="32" t="str">
        <f>IF(T123&gt;(Калькулятор!$B$5+2),"",IF(T123=Калькулятор!$B$5+2,SUM($C$8:C122),IFERROR(B123-B122,"")))</f>
        <v/>
      </c>
      <c r="D123" s="33" t="str">
        <f>IF(T123&gt;(Калькулятор!$B$5+2),"",IF(T123=Калькулятор!$B$5+2,SUM(D122),Калькулятор!I120))</f>
        <v/>
      </c>
      <c r="E123" s="33" t="str">
        <f>IF(T123&gt;(Калькулятор!$B$5+2),"",IF(T123=Калькулятор!$B$5+2,SUM(E122),Калькулятор!G120))</f>
        <v/>
      </c>
      <c r="F123" s="33" t="str">
        <f>IF(T123&gt;(Калькулятор!$B$5+2),"",IF(T123=Калькулятор!$B$5+2,SUM($F$7:F122),Калькулятор!H120))</f>
        <v/>
      </c>
      <c r="G123" s="34" t="str">
        <f>IF(T123&gt;(Калькулятор!$B$5+2),"",IF(T123=Калькулятор!$B$5+2,0,IF(T123&lt;=Калькулятор!$B$5,0,0)))</f>
        <v/>
      </c>
      <c r="H123" s="34" t="str">
        <f>IF(T123&gt;(Калькулятор!$B$5+2),"",IF(T123=Калькулятор!$B$5+2,0,IF(T123&lt;=Калькулятор!$B$5,0,0)))</f>
        <v/>
      </c>
      <c r="I123" s="35" t="str">
        <f>IF(T123&gt;(Калькулятор!$B$5+2),"",IF(T123=Калькулятор!$B$5+2,0,IF(T123&lt;=Калькулятор!$B$5,0,0)))</f>
        <v/>
      </c>
      <c r="J123" s="33" t="str">
        <f>IF(T123&gt;(Калькулятор!$B$5+2),"",IF(T123=Калькулятор!$B$5+2,SUM($J$7:J122),IF(T123&lt;=Калькулятор!$B$5,0,0)))</f>
        <v/>
      </c>
      <c r="K123" s="36" t="str">
        <f>IF(T123&gt;(Калькулятор!$B$5+2),"",IF(T123=Калькулятор!$B$5+2,0,IF(T123&lt;=Калькулятор!$B$5,0,0)))</f>
        <v/>
      </c>
      <c r="L123" s="34" t="str">
        <f>IF(T123&gt;(Калькулятор!$B$5+2),"",IF(T123=Калькулятор!$B$5+2,0,IF(T123&lt;=Калькулятор!$B$5,0,0)))</f>
        <v/>
      </c>
      <c r="M123" s="34" t="str">
        <f>IF(T123&gt;(Калькулятор!$B$5+2),"",IF(T123=Калькулятор!$B$5+2,0,IF(T123&lt;=Калькулятор!$B$5,0,0)))</f>
        <v/>
      </c>
      <c r="N123" s="34" t="str">
        <f>IF(T123&gt;(Калькулятор!$B$5+2),"",IF(T123=Калькулятор!$B$5+2,0,IF(T123&lt;=Калькулятор!$B$5,0,0)))</f>
        <v/>
      </c>
      <c r="O123" s="34" t="str">
        <f>IF(T123&gt;(Калькулятор!$B$5+2),"",IF(T123=Калькулятор!$B$5+2,0,IF(T123&lt;=Калькулятор!$B$5,0,0)))</f>
        <v/>
      </c>
      <c r="P123" s="34" t="str">
        <f>IF(T123&gt;(Калькулятор!$B$5+2),"",IF(T123=Калькулятор!$B$5+2,0,IF(T123&lt;=Калькулятор!$B$5,0,0)))</f>
        <v/>
      </c>
      <c r="Q123" s="34" t="str">
        <f>IF(T123&gt;(Калькулятор!$B$5+2),"",IF(T123=Калькулятор!$B$5+2,0,IF(T123&lt;=Калькулятор!$B$5,0,0)))</f>
        <v/>
      </c>
      <c r="R123" s="37" t="str">
        <f>IF(T123&gt;(Калькулятор!$B$5+2),"",IF(T123=Калькулятор!$B$5+2,XIRR($D$7:D122,$B$7:B122,50),"Х"))</f>
        <v/>
      </c>
      <c r="S123" s="38" t="str">
        <f>IF(T123&gt;(Калькулятор!$B$5+2),"",IF(T123=Калькулятор!$B$5+2,F123+E123+J123,"Х"))</f>
        <v/>
      </c>
      <c r="T123" s="28">
        <v>117</v>
      </c>
      <c r="U123" s="29" t="str">
        <f ca="1">Калькулятор!E120</f>
        <v>погашено</v>
      </c>
    </row>
    <row r="124" spans="1:21" ht="15.6" x14ac:dyDescent="0.3">
      <c r="A124" s="30" t="str">
        <f>IF(T124&gt;(Калькулятор!$B$5+2),"",IF(T124=Калькулятор!$B$5+2,"Усього",Калькулятор!C121))</f>
        <v/>
      </c>
      <c r="B124" s="31" t="str">
        <f>IF(T124&gt;(Калькулятор!$B$5+2),"",IF(T124=Калькулятор!$B$5+2,"Х",Калькулятор!D121))</f>
        <v/>
      </c>
      <c r="C124" s="32" t="str">
        <f>IF(T124&gt;(Калькулятор!$B$5+2),"",IF(T124=Калькулятор!$B$5+2,SUM($C$8:C123),IFERROR(B124-B123,"")))</f>
        <v/>
      </c>
      <c r="D124" s="33" t="str">
        <f>IF(T124&gt;(Калькулятор!$B$5+2),"",IF(T124=Калькулятор!$B$5+2,SUM(D123),Калькулятор!I121))</f>
        <v/>
      </c>
      <c r="E124" s="33" t="str">
        <f>IF(T124&gt;(Калькулятор!$B$5+2),"",IF(T124=Калькулятор!$B$5+2,SUM(E123),Калькулятор!G121))</f>
        <v/>
      </c>
      <c r="F124" s="33" t="str">
        <f>IF(T124&gt;(Калькулятор!$B$5+2),"",IF(T124=Калькулятор!$B$5+2,SUM($F$7:F123),Калькулятор!H121))</f>
        <v/>
      </c>
      <c r="G124" s="34" t="str">
        <f>IF(T124&gt;(Калькулятор!$B$5+2),"",IF(T124=Калькулятор!$B$5+2,0,IF(T124&lt;=Калькулятор!$B$5,0,0)))</f>
        <v/>
      </c>
      <c r="H124" s="34" t="str">
        <f>IF(T124&gt;(Калькулятор!$B$5+2),"",IF(T124=Калькулятор!$B$5+2,0,IF(T124&lt;=Калькулятор!$B$5,0,0)))</f>
        <v/>
      </c>
      <c r="I124" s="35" t="str">
        <f>IF(T124&gt;(Калькулятор!$B$5+2),"",IF(T124=Калькулятор!$B$5+2,0,IF(T124&lt;=Калькулятор!$B$5,0,0)))</f>
        <v/>
      </c>
      <c r="J124" s="33" t="str">
        <f>IF(T124&gt;(Калькулятор!$B$5+2),"",IF(T124=Калькулятор!$B$5+2,SUM($J$7:J123),IF(T124&lt;=Калькулятор!$B$5,0,0)))</f>
        <v/>
      </c>
      <c r="K124" s="36" t="str">
        <f>IF(T124&gt;(Калькулятор!$B$5+2),"",IF(T124=Калькулятор!$B$5+2,0,IF(T124&lt;=Калькулятор!$B$5,0,0)))</f>
        <v/>
      </c>
      <c r="L124" s="34" t="str">
        <f>IF(T124&gt;(Калькулятор!$B$5+2),"",IF(T124=Калькулятор!$B$5+2,0,IF(T124&lt;=Калькулятор!$B$5,0,0)))</f>
        <v/>
      </c>
      <c r="M124" s="34" t="str">
        <f>IF(T124&gt;(Калькулятор!$B$5+2),"",IF(T124=Калькулятор!$B$5+2,0,IF(T124&lt;=Калькулятор!$B$5,0,0)))</f>
        <v/>
      </c>
      <c r="N124" s="34" t="str">
        <f>IF(T124&gt;(Калькулятор!$B$5+2),"",IF(T124=Калькулятор!$B$5+2,0,IF(T124&lt;=Калькулятор!$B$5,0,0)))</f>
        <v/>
      </c>
      <c r="O124" s="34" t="str">
        <f>IF(T124&gt;(Калькулятор!$B$5+2),"",IF(T124=Калькулятор!$B$5+2,0,IF(T124&lt;=Калькулятор!$B$5,0,0)))</f>
        <v/>
      </c>
      <c r="P124" s="34" t="str">
        <f>IF(T124&gt;(Калькулятор!$B$5+2),"",IF(T124=Калькулятор!$B$5+2,0,IF(T124&lt;=Калькулятор!$B$5,0,0)))</f>
        <v/>
      </c>
      <c r="Q124" s="34" t="str">
        <f>IF(T124&gt;(Калькулятор!$B$5+2),"",IF(T124=Калькулятор!$B$5+2,0,IF(T124&lt;=Калькулятор!$B$5,0,0)))</f>
        <v/>
      </c>
      <c r="R124" s="37" t="str">
        <f>IF(T124&gt;(Калькулятор!$B$5+2),"",IF(T124=Калькулятор!$B$5+2,XIRR($D$7:D123,$B$7:B123,50),"Х"))</f>
        <v/>
      </c>
      <c r="S124" s="38" t="str">
        <f>IF(T124&gt;(Калькулятор!$B$5+2),"",IF(T124=Калькулятор!$B$5+2,F124+E124+J124,"Х"))</f>
        <v/>
      </c>
      <c r="T124" s="28">
        <v>118</v>
      </c>
      <c r="U124" s="29" t="str">
        <f ca="1">Калькулятор!E121</f>
        <v>погашено</v>
      </c>
    </row>
    <row r="125" spans="1:21" ht="15.6" x14ac:dyDescent="0.3">
      <c r="A125" s="30" t="str">
        <f>IF(T125&gt;(Калькулятор!$B$5+2),"",IF(T125=Калькулятор!$B$5+2,"Усього",Калькулятор!C122))</f>
        <v/>
      </c>
      <c r="B125" s="31" t="str">
        <f>IF(T125&gt;(Калькулятор!$B$5+2),"",IF(T125=Калькулятор!$B$5+2,"Х",Калькулятор!D122))</f>
        <v/>
      </c>
      <c r="C125" s="32" t="str">
        <f>IF(T125&gt;(Калькулятор!$B$5+2),"",IF(T125=Калькулятор!$B$5+2,SUM($C$8:C124),IFERROR(B125-B124,"")))</f>
        <v/>
      </c>
      <c r="D125" s="33" t="str">
        <f>IF(T125&gt;(Калькулятор!$B$5+2),"",IF(T125=Калькулятор!$B$5+2,SUM(D124),Калькулятор!I122))</f>
        <v/>
      </c>
      <c r="E125" s="33" t="str">
        <f>IF(T125&gt;(Калькулятор!$B$5+2),"",IF(T125=Калькулятор!$B$5+2,SUM(E124),Калькулятор!G122))</f>
        <v/>
      </c>
      <c r="F125" s="33" t="str">
        <f>IF(T125&gt;(Калькулятор!$B$5+2),"",IF(T125=Калькулятор!$B$5+2,SUM($F$7:F124),Калькулятор!H122))</f>
        <v/>
      </c>
      <c r="G125" s="34" t="str">
        <f>IF(T125&gt;(Калькулятор!$B$5+2),"",IF(T125=Калькулятор!$B$5+2,0,IF(T125&lt;=Калькулятор!$B$5,0,0)))</f>
        <v/>
      </c>
      <c r="H125" s="34" t="str">
        <f>IF(T125&gt;(Калькулятор!$B$5+2),"",IF(T125=Калькулятор!$B$5+2,0,IF(T125&lt;=Калькулятор!$B$5,0,0)))</f>
        <v/>
      </c>
      <c r="I125" s="35" t="str">
        <f>IF(T125&gt;(Калькулятор!$B$5+2),"",IF(T125=Калькулятор!$B$5+2,0,IF(T125&lt;=Калькулятор!$B$5,0,0)))</f>
        <v/>
      </c>
      <c r="J125" s="33" t="str">
        <f>IF(T125&gt;(Калькулятор!$B$5+2),"",IF(T125=Калькулятор!$B$5+2,SUM($J$7:J124),IF(T125&lt;=Калькулятор!$B$5,0,0)))</f>
        <v/>
      </c>
      <c r="K125" s="36" t="str">
        <f>IF(T125&gt;(Калькулятор!$B$5+2),"",IF(T125=Калькулятор!$B$5+2,0,IF(T125&lt;=Калькулятор!$B$5,0,0)))</f>
        <v/>
      </c>
      <c r="L125" s="34" t="str">
        <f>IF(T125&gt;(Калькулятор!$B$5+2),"",IF(T125=Калькулятор!$B$5+2,0,IF(T125&lt;=Калькулятор!$B$5,0,0)))</f>
        <v/>
      </c>
      <c r="M125" s="34" t="str">
        <f>IF(T125&gt;(Калькулятор!$B$5+2),"",IF(T125=Калькулятор!$B$5+2,0,IF(T125&lt;=Калькулятор!$B$5,0,0)))</f>
        <v/>
      </c>
      <c r="N125" s="34" t="str">
        <f>IF(T125&gt;(Калькулятор!$B$5+2),"",IF(T125=Калькулятор!$B$5+2,0,IF(T125&lt;=Калькулятор!$B$5,0,0)))</f>
        <v/>
      </c>
      <c r="O125" s="34" t="str">
        <f>IF(T125&gt;(Калькулятор!$B$5+2),"",IF(T125=Калькулятор!$B$5+2,0,IF(T125&lt;=Калькулятор!$B$5,0,0)))</f>
        <v/>
      </c>
      <c r="P125" s="34" t="str">
        <f>IF(T125&gt;(Калькулятор!$B$5+2),"",IF(T125=Калькулятор!$B$5+2,0,IF(T125&lt;=Калькулятор!$B$5,0,0)))</f>
        <v/>
      </c>
      <c r="Q125" s="34" t="str">
        <f>IF(T125&gt;(Калькулятор!$B$5+2),"",IF(T125=Калькулятор!$B$5+2,0,IF(T125&lt;=Калькулятор!$B$5,0,0)))</f>
        <v/>
      </c>
      <c r="R125" s="37" t="str">
        <f>IF(T125&gt;(Калькулятор!$B$5+2),"",IF(T125=Калькулятор!$B$5+2,XIRR($D$7:D124,$B$7:B124,50),"Х"))</f>
        <v/>
      </c>
      <c r="S125" s="38" t="str">
        <f>IF(T125&gt;(Калькулятор!$B$5+2),"",IF(T125=Калькулятор!$B$5+2,F125+E125+J125,"Х"))</f>
        <v/>
      </c>
      <c r="T125" s="28">
        <v>119</v>
      </c>
      <c r="U125" s="29" t="str">
        <f ca="1">Калькулятор!E122</f>
        <v>погашено</v>
      </c>
    </row>
    <row r="126" spans="1:21" ht="15.6" x14ac:dyDescent="0.3">
      <c r="A126" s="30" t="str">
        <f>IF(T126&gt;(Калькулятор!$B$5+2),"",IF(T126=Калькулятор!$B$5+2,"Усього",Калькулятор!C123))</f>
        <v/>
      </c>
      <c r="B126" s="31" t="str">
        <f>IF(T126&gt;(Калькулятор!$B$5+2),"",IF(T126=Калькулятор!$B$5+2,"Х",Калькулятор!D123))</f>
        <v/>
      </c>
      <c r="C126" s="32" t="str">
        <f>IF(T126&gt;(Калькулятор!$B$5+2),"",IF(T126=Калькулятор!$B$5+2,SUM($C$8:C125),IFERROR(B126-B125,"")))</f>
        <v/>
      </c>
      <c r="D126" s="33" t="str">
        <f>IF(T126&gt;(Калькулятор!$B$5+2),"",IF(T126=Калькулятор!$B$5+2,SUM(D125),Калькулятор!I123))</f>
        <v/>
      </c>
      <c r="E126" s="33" t="str">
        <f>IF(T126&gt;(Калькулятор!$B$5+2),"",IF(T126=Калькулятор!$B$5+2,SUM(E125),Калькулятор!G123))</f>
        <v/>
      </c>
      <c r="F126" s="33" t="str">
        <f>IF(T126&gt;(Калькулятор!$B$5+2),"",IF(T126=Калькулятор!$B$5+2,SUM($F$7:F125),Калькулятор!H123))</f>
        <v/>
      </c>
      <c r="G126" s="34" t="str">
        <f>IF(T126&gt;(Калькулятор!$B$5+2),"",IF(T126=Калькулятор!$B$5+2,0,IF(T126&lt;=Калькулятор!$B$5,0,0)))</f>
        <v/>
      </c>
      <c r="H126" s="34" t="str">
        <f>IF(T126&gt;(Калькулятор!$B$5+2),"",IF(T126=Калькулятор!$B$5+2,0,IF(T126&lt;=Калькулятор!$B$5,0,0)))</f>
        <v/>
      </c>
      <c r="I126" s="35" t="str">
        <f>IF(T126&gt;(Калькулятор!$B$5+2),"",IF(T126=Калькулятор!$B$5+2,0,IF(T126&lt;=Калькулятор!$B$5,0,0)))</f>
        <v/>
      </c>
      <c r="J126" s="33" t="str">
        <f>IF(T126&gt;(Калькулятор!$B$5+2),"",IF(T126=Калькулятор!$B$5+2,SUM($J$7:J125),IF(T126&lt;=Калькулятор!$B$5,0,0)))</f>
        <v/>
      </c>
      <c r="K126" s="36" t="str">
        <f>IF(T126&gt;(Калькулятор!$B$5+2),"",IF(T126=Калькулятор!$B$5+2,0,IF(T126&lt;=Калькулятор!$B$5,0,0)))</f>
        <v/>
      </c>
      <c r="L126" s="34" t="str">
        <f>IF(T126&gt;(Калькулятор!$B$5+2),"",IF(T126=Калькулятор!$B$5+2,0,IF(T126&lt;=Калькулятор!$B$5,0,0)))</f>
        <v/>
      </c>
      <c r="M126" s="34" t="str">
        <f>IF(T126&gt;(Калькулятор!$B$5+2),"",IF(T126=Калькулятор!$B$5+2,0,IF(T126&lt;=Калькулятор!$B$5,0,0)))</f>
        <v/>
      </c>
      <c r="N126" s="34" t="str">
        <f>IF(T126&gt;(Калькулятор!$B$5+2),"",IF(T126=Калькулятор!$B$5+2,0,IF(T126&lt;=Калькулятор!$B$5,0,0)))</f>
        <v/>
      </c>
      <c r="O126" s="34" t="str">
        <f>IF(T126&gt;(Калькулятор!$B$5+2),"",IF(T126=Калькулятор!$B$5+2,0,IF(T126&lt;=Калькулятор!$B$5,0,0)))</f>
        <v/>
      </c>
      <c r="P126" s="34" t="str">
        <f>IF(T126&gt;(Калькулятор!$B$5+2),"",IF(T126=Калькулятор!$B$5+2,0,IF(T126&lt;=Калькулятор!$B$5,0,0)))</f>
        <v/>
      </c>
      <c r="Q126" s="34" t="str">
        <f>IF(T126&gt;(Калькулятор!$B$5+2),"",IF(T126=Калькулятор!$B$5+2,0,IF(T126&lt;=Калькулятор!$B$5,0,0)))</f>
        <v/>
      </c>
      <c r="R126" s="37" t="str">
        <f>IF(T126&gt;(Калькулятор!$B$5+2),"",IF(T126=Калькулятор!$B$5+2,XIRR($D$7:D125,$B$7:B125,50),"Х"))</f>
        <v/>
      </c>
      <c r="S126" s="38" t="str">
        <f>IF(T126&gt;(Калькулятор!$B$5+2),"",IF(T126=Калькулятор!$B$5+2,F126+E126+J126,"Х"))</f>
        <v/>
      </c>
      <c r="T126" s="28">
        <v>120</v>
      </c>
      <c r="U126" s="29" t="str">
        <f ca="1">Калькулятор!E123</f>
        <v>погашено</v>
      </c>
    </row>
    <row r="127" spans="1:21" ht="15.6" x14ac:dyDescent="0.3">
      <c r="A127" s="30" t="str">
        <f>IF(T127&gt;(Калькулятор!$B$5+2),"",IF(T127=Калькулятор!$B$5+2,"Усього",Калькулятор!C124))</f>
        <v/>
      </c>
      <c r="B127" s="31" t="str">
        <f>IF(T127&gt;(Калькулятор!$B$5+2),"",IF(T127=Калькулятор!$B$5+2,"Х",Калькулятор!D124))</f>
        <v/>
      </c>
      <c r="C127" s="32" t="str">
        <f>IF(T127&gt;(Калькулятор!$B$5+2),"",IF(T127=Калькулятор!$B$5+2,SUM($C$8:C126),IFERROR(B127-B126,"")))</f>
        <v/>
      </c>
      <c r="D127" s="33" t="str">
        <f>IF(T127&gt;(Калькулятор!$B$5+2),"",IF(T127=Калькулятор!$B$5+2,SUM(D126),Калькулятор!I124))</f>
        <v/>
      </c>
      <c r="E127" s="33" t="str">
        <f>IF(T127&gt;(Калькулятор!$B$5+2),"",IF(T127=Калькулятор!$B$5+2,SUM(E126),Калькулятор!G124))</f>
        <v/>
      </c>
      <c r="F127" s="33" t="str">
        <f>IF(T127&gt;(Калькулятор!$B$5+2),"",IF(T127=Калькулятор!$B$5+2,SUM($F$7:F126),Калькулятор!H124))</f>
        <v/>
      </c>
      <c r="G127" s="34" t="str">
        <f>IF(T127&gt;(Калькулятор!$B$5+2),"",IF(T127=Калькулятор!$B$5+2,0,IF(T127&lt;=Калькулятор!$B$5,0,0)))</f>
        <v/>
      </c>
      <c r="H127" s="34" t="str">
        <f>IF(T127&gt;(Калькулятор!$B$5+2),"",IF(T127=Калькулятор!$B$5+2,0,IF(T127&lt;=Калькулятор!$B$5,0,0)))</f>
        <v/>
      </c>
      <c r="I127" s="35" t="str">
        <f>IF(T127&gt;(Калькулятор!$B$5+2),"",IF(T127=Калькулятор!$B$5+2,0,IF(T127&lt;=Калькулятор!$B$5,0,0)))</f>
        <v/>
      </c>
      <c r="J127" s="33" t="str">
        <f>IF(T127&gt;(Калькулятор!$B$5+2),"",IF(T127=Калькулятор!$B$5+2,SUM($J$7:J126),IF(T127&lt;=Калькулятор!$B$5,0,0)))</f>
        <v/>
      </c>
      <c r="K127" s="36" t="str">
        <f>IF(T127&gt;(Калькулятор!$B$5+2),"",IF(T127=Калькулятор!$B$5+2,0,IF(T127&lt;=Калькулятор!$B$5,0,0)))</f>
        <v/>
      </c>
      <c r="L127" s="34" t="str">
        <f>IF(T127&gt;(Калькулятор!$B$5+2),"",IF(T127=Калькулятор!$B$5+2,0,IF(T127&lt;=Калькулятор!$B$5,0,0)))</f>
        <v/>
      </c>
      <c r="M127" s="34" t="str">
        <f>IF(T127&gt;(Калькулятор!$B$5+2),"",IF(T127=Калькулятор!$B$5+2,0,IF(T127&lt;=Калькулятор!$B$5,0,0)))</f>
        <v/>
      </c>
      <c r="N127" s="34" t="str">
        <f>IF(T127&gt;(Калькулятор!$B$5+2),"",IF(T127=Калькулятор!$B$5+2,0,IF(T127&lt;=Калькулятор!$B$5,0,0)))</f>
        <v/>
      </c>
      <c r="O127" s="34" t="str">
        <f>IF(T127&gt;(Калькулятор!$B$5+2),"",IF(T127=Калькулятор!$B$5+2,0,IF(T127&lt;=Калькулятор!$B$5,0,0)))</f>
        <v/>
      </c>
      <c r="P127" s="34" t="str">
        <f>IF(T127&gt;(Калькулятор!$B$5+2),"",IF(T127=Калькулятор!$B$5+2,0,IF(T127&lt;=Калькулятор!$B$5,0,0)))</f>
        <v/>
      </c>
      <c r="Q127" s="34" t="str">
        <f>IF(T127&gt;(Калькулятор!$B$5+2),"",IF(T127=Калькулятор!$B$5+2,0,IF(T127&lt;=Калькулятор!$B$5,0,0)))</f>
        <v/>
      </c>
      <c r="R127" s="37" t="str">
        <f>IF(T127&gt;(Калькулятор!$B$5+2),"",IF(T127=Калькулятор!$B$5+2,XIRR($D$7:D126,$B$7:B126,50),"Х"))</f>
        <v/>
      </c>
      <c r="S127" s="38" t="str">
        <f>IF(T127&gt;(Калькулятор!$B$5+2),"",IF(T127=Калькулятор!$B$5+2,F127+E127+J127,"Х"))</f>
        <v/>
      </c>
      <c r="T127" s="28">
        <v>121</v>
      </c>
      <c r="U127" s="29" t="str">
        <f ca="1">Калькулятор!E124</f>
        <v>погашено</v>
      </c>
    </row>
    <row r="128" spans="1:21" ht="15.6" x14ac:dyDescent="0.3">
      <c r="A128" s="30" t="str">
        <f>IF(T128&gt;(Калькулятор!$B$5+2),"",IF(T128=Калькулятор!$B$5+2,"Усього",Калькулятор!C125))</f>
        <v/>
      </c>
      <c r="B128" s="31" t="str">
        <f>IF(T128&gt;(Калькулятор!$B$5+2),"",IF(T128=Калькулятор!$B$5+2,"Х",Калькулятор!D125))</f>
        <v/>
      </c>
      <c r="C128" s="32" t="str">
        <f>IF(T128&gt;(Калькулятор!$B$5+2),"",IF(T128=Калькулятор!$B$5+2,SUM($C$8:C127),IFERROR(B128-B127,"")))</f>
        <v/>
      </c>
      <c r="D128" s="33" t="str">
        <f>IF(T128&gt;(Калькулятор!$B$5+2),"",IF(T128=Калькулятор!$B$5+2,SUM(D127),Калькулятор!I125))</f>
        <v/>
      </c>
      <c r="E128" s="33" t="str">
        <f>IF(T128&gt;(Калькулятор!$B$5+2),"",IF(T128=Калькулятор!$B$5+2,SUM(E127),Калькулятор!G125))</f>
        <v/>
      </c>
      <c r="F128" s="33" t="str">
        <f>IF(T128&gt;(Калькулятор!$B$5+2),"",IF(T128=Калькулятор!$B$5+2,SUM($F$7:F127),Калькулятор!H125))</f>
        <v/>
      </c>
      <c r="G128" s="34" t="str">
        <f>IF(T128&gt;(Калькулятор!$B$5+2),"",IF(T128=Калькулятор!$B$5+2,0,IF(T128&lt;=Калькулятор!$B$5,0,0)))</f>
        <v/>
      </c>
      <c r="H128" s="34" t="str">
        <f>IF(T128&gt;(Калькулятор!$B$5+2),"",IF(T128=Калькулятор!$B$5+2,0,IF(T128&lt;=Калькулятор!$B$5,0,0)))</f>
        <v/>
      </c>
      <c r="I128" s="35" t="str">
        <f>IF(T128&gt;(Калькулятор!$B$5+2),"",IF(T128=Калькулятор!$B$5+2,0,IF(T128&lt;=Калькулятор!$B$5,0,0)))</f>
        <v/>
      </c>
      <c r="J128" s="33" t="str">
        <f>IF(T128&gt;(Калькулятор!$B$5+2),"",IF(T128=Калькулятор!$B$5+2,SUM($J$7:J127),IF(T128&lt;=Калькулятор!$B$5,0,0)))</f>
        <v/>
      </c>
      <c r="K128" s="36" t="str">
        <f>IF(T128&gt;(Калькулятор!$B$5+2),"",IF(T128=Калькулятор!$B$5+2,0,IF(T128&lt;=Калькулятор!$B$5,0,0)))</f>
        <v/>
      </c>
      <c r="L128" s="34" t="str">
        <f>IF(T128&gt;(Калькулятор!$B$5+2),"",IF(T128=Калькулятор!$B$5+2,0,IF(T128&lt;=Калькулятор!$B$5,0,0)))</f>
        <v/>
      </c>
      <c r="M128" s="34" t="str">
        <f>IF(T128&gt;(Калькулятор!$B$5+2),"",IF(T128=Калькулятор!$B$5+2,0,IF(T128&lt;=Калькулятор!$B$5,0,0)))</f>
        <v/>
      </c>
      <c r="N128" s="34" t="str">
        <f>IF(T128&gt;(Калькулятор!$B$5+2),"",IF(T128=Калькулятор!$B$5+2,0,IF(T128&lt;=Калькулятор!$B$5,0,0)))</f>
        <v/>
      </c>
      <c r="O128" s="34" t="str">
        <f>IF(T128&gt;(Калькулятор!$B$5+2),"",IF(T128=Калькулятор!$B$5+2,0,IF(T128&lt;=Калькулятор!$B$5,0,0)))</f>
        <v/>
      </c>
      <c r="P128" s="34" t="str">
        <f>IF(T128&gt;(Калькулятор!$B$5+2),"",IF(T128=Калькулятор!$B$5+2,0,IF(T128&lt;=Калькулятор!$B$5,0,0)))</f>
        <v/>
      </c>
      <c r="Q128" s="34" t="str">
        <f>IF(T128&gt;(Калькулятор!$B$5+2),"",IF(T128=Калькулятор!$B$5+2,0,IF(T128&lt;=Калькулятор!$B$5,0,0)))</f>
        <v/>
      </c>
      <c r="R128" s="37" t="str">
        <f>IF(T128&gt;(Калькулятор!$B$5+2),"",IF(T128=Калькулятор!$B$5+2,XIRR($D$7:D127,$B$7:B127,50),"Х"))</f>
        <v/>
      </c>
      <c r="S128" s="38" t="str">
        <f>IF(T128&gt;(Калькулятор!$B$5+2),"",IF(T128=Калькулятор!$B$5+2,F128+E128+J128,"Х"))</f>
        <v/>
      </c>
      <c r="T128" s="28">
        <v>122</v>
      </c>
      <c r="U128" s="29" t="str">
        <f ca="1">Калькулятор!E125</f>
        <v>погашено</v>
      </c>
    </row>
    <row r="129" spans="1:21" ht="15.6" x14ac:dyDescent="0.3">
      <c r="A129" s="30" t="str">
        <f>IF(T129&gt;(Калькулятор!$B$5+2),"",IF(T129=Калькулятор!$B$5+2,"Усього",Калькулятор!C126))</f>
        <v/>
      </c>
      <c r="B129" s="31" t="str">
        <f>IF(T129&gt;(Калькулятор!$B$5+2),"",IF(T129=Калькулятор!$B$5+2,"Х",Калькулятор!D126))</f>
        <v/>
      </c>
      <c r="C129" s="32" t="str">
        <f>IF(T129&gt;(Калькулятор!$B$5+2),"",IF(T129=Калькулятор!$B$5+2,SUM($C$8:C128),IFERROR(B129-B128,"")))</f>
        <v/>
      </c>
      <c r="D129" s="33" t="str">
        <f>IF(T129&gt;(Калькулятор!$B$5+2),"",IF(T129=Калькулятор!$B$5+2,SUM(D128),Калькулятор!I126))</f>
        <v/>
      </c>
      <c r="E129" s="33" t="str">
        <f>IF(T129&gt;(Калькулятор!$B$5+2),"",IF(T129=Калькулятор!$B$5+2,SUM(E128),Калькулятор!G126))</f>
        <v/>
      </c>
      <c r="F129" s="33" t="str">
        <f>IF(T129&gt;(Калькулятор!$B$5+2),"",IF(T129=Калькулятор!$B$5+2,SUM($F$7:F128),Калькулятор!H126))</f>
        <v/>
      </c>
      <c r="G129" s="34" t="str">
        <f>IF(T129&gt;(Калькулятор!$B$5+2),"",IF(T129=Калькулятор!$B$5+2,0,IF(T129&lt;=Калькулятор!$B$5,0,0)))</f>
        <v/>
      </c>
      <c r="H129" s="34" t="str">
        <f>IF(T129&gt;(Калькулятор!$B$5+2),"",IF(T129=Калькулятор!$B$5+2,0,IF(T129&lt;=Калькулятор!$B$5,0,0)))</f>
        <v/>
      </c>
      <c r="I129" s="35" t="str">
        <f>IF(T129&gt;(Калькулятор!$B$5+2),"",IF(T129=Калькулятор!$B$5+2,0,IF(T129&lt;=Калькулятор!$B$5,0,0)))</f>
        <v/>
      </c>
      <c r="J129" s="33" t="str">
        <f>IF(T129&gt;(Калькулятор!$B$5+2),"",IF(T129=Калькулятор!$B$5+2,SUM($J$7:J128),IF(T129&lt;=Калькулятор!$B$5,0,0)))</f>
        <v/>
      </c>
      <c r="K129" s="36" t="str">
        <f>IF(T129&gt;(Калькулятор!$B$5+2),"",IF(T129=Калькулятор!$B$5+2,0,IF(T129&lt;=Калькулятор!$B$5,0,0)))</f>
        <v/>
      </c>
      <c r="L129" s="34" t="str">
        <f>IF(T129&gt;(Калькулятор!$B$5+2),"",IF(T129=Калькулятор!$B$5+2,0,IF(T129&lt;=Калькулятор!$B$5,0,0)))</f>
        <v/>
      </c>
      <c r="M129" s="34" t="str">
        <f>IF(T129&gt;(Калькулятор!$B$5+2),"",IF(T129=Калькулятор!$B$5+2,0,IF(T129&lt;=Калькулятор!$B$5,0,0)))</f>
        <v/>
      </c>
      <c r="N129" s="34" t="str">
        <f>IF(T129&gt;(Калькулятор!$B$5+2),"",IF(T129=Калькулятор!$B$5+2,0,IF(T129&lt;=Калькулятор!$B$5,0,0)))</f>
        <v/>
      </c>
      <c r="O129" s="34" t="str">
        <f>IF(T129&gt;(Калькулятор!$B$5+2),"",IF(T129=Калькулятор!$B$5+2,0,IF(T129&lt;=Калькулятор!$B$5,0,0)))</f>
        <v/>
      </c>
      <c r="P129" s="34" t="str">
        <f>IF(T129&gt;(Калькулятор!$B$5+2),"",IF(T129=Калькулятор!$B$5+2,0,IF(T129&lt;=Калькулятор!$B$5,0,0)))</f>
        <v/>
      </c>
      <c r="Q129" s="34" t="str">
        <f>IF(T129&gt;(Калькулятор!$B$5+2),"",IF(T129=Калькулятор!$B$5+2,0,IF(T129&lt;=Калькулятор!$B$5,0,0)))</f>
        <v/>
      </c>
      <c r="R129" s="37" t="str">
        <f>IF(T129&gt;(Калькулятор!$B$5+2),"",IF(T129=Калькулятор!$B$5+2,XIRR($D$7:D128,$B$7:B128,50),"Х"))</f>
        <v/>
      </c>
      <c r="S129" s="38" t="str">
        <f>IF(T129&gt;(Калькулятор!$B$5+2),"",IF(T129=Калькулятор!$B$5+2,F129+E129+J129,"Х"))</f>
        <v/>
      </c>
      <c r="T129" s="28">
        <v>123</v>
      </c>
      <c r="U129" s="29">
        <f>Калькулятор!E126</f>
        <v>0</v>
      </c>
    </row>
    <row r="130" spans="1:21" s="39" customFormat="1" x14ac:dyDescent="0.3">
      <c r="R130" s="40">
        <f ca="1">SUM(R7:R129)</f>
        <v>34.222390688955784</v>
      </c>
      <c r="S130" s="41">
        <f ca="1">SUM(S7:S129)</f>
        <v>4650</v>
      </c>
    </row>
  </sheetData>
  <sheetProtection algorithmName="SHA-512" hashValue="6I1yoxBf36EXQZKa0hPVicdyZtwQJToUzkCfRG0bxvepc159dkbDr4sCWKbEduFWNWQT1qYfceUXKwsTFFjxwg==" saltValue="OiNPu1ZBIPa1iqZkdYyI0g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9C40-AB6D-419C-BD5D-0FC27BFEC858}">
  <dimension ref="A1:U130"/>
  <sheetViews>
    <sheetView zoomScale="85" zoomScaleNormal="85" workbookViewId="0">
      <selection activeCell="B2" sqref="B2:B5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5" t="s">
        <v>14</v>
      </c>
      <c r="B2" s="167" t="s">
        <v>15</v>
      </c>
      <c r="C2" s="167" t="s">
        <v>16</v>
      </c>
      <c r="D2" s="169" t="s">
        <v>17</v>
      </c>
      <c r="E2" s="171" t="s">
        <v>18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  <c r="R2" s="169" t="s">
        <v>19</v>
      </c>
      <c r="S2" s="174" t="s">
        <v>20</v>
      </c>
      <c r="T2" s="13"/>
    </row>
    <row r="3" spans="1:21" ht="41.4" customHeight="1" thickBot="1" x14ac:dyDescent="0.35">
      <c r="A3" s="166"/>
      <c r="B3" s="168"/>
      <c r="C3" s="168"/>
      <c r="D3" s="170"/>
      <c r="E3" s="176" t="s">
        <v>21</v>
      </c>
      <c r="F3" s="177" t="s">
        <v>22</v>
      </c>
      <c r="G3" s="178" t="s">
        <v>23</v>
      </c>
      <c r="H3" s="179"/>
      <c r="I3" s="179"/>
      <c r="J3" s="179"/>
      <c r="K3" s="179"/>
      <c r="L3" s="179"/>
      <c r="M3" s="179"/>
      <c r="N3" s="179"/>
      <c r="O3" s="179"/>
      <c r="P3" s="179"/>
      <c r="Q3" s="180"/>
      <c r="R3" s="170"/>
      <c r="S3" s="175"/>
      <c r="T3" s="13"/>
    </row>
    <row r="4" spans="1:21" ht="41.4" customHeight="1" thickBot="1" x14ac:dyDescent="0.35">
      <c r="A4" s="166"/>
      <c r="B4" s="168"/>
      <c r="C4" s="168"/>
      <c r="D4" s="170"/>
      <c r="E4" s="168"/>
      <c r="F4" s="170"/>
      <c r="G4" s="177" t="s">
        <v>24</v>
      </c>
      <c r="H4" s="181"/>
      <c r="I4" s="181"/>
      <c r="J4" s="182"/>
      <c r="K4" s="178" t="s">
        <v>25</v>
      </c>
      <c r="L4" s="180"/>
      <c r="M4" s="178" t="s">
        <v>26</v>
      </c>
      <c r="N4" s="179"/>
      <c r="O4" s="179"/>
      <c r="P4" s="179"/>
      <c r="Q4" s="180"/>
      <c r="R4" s="170"/>
      <c r="S4" s="175"/>
      <c r="T4" s="13"/>
    </row>
    <row r="5" spans="1:21" ht="55.2" customHeight="1" thickBot="1" x14ac:dyDescent="0.35">
      <c r="A5" s="166"/>
      <c r="B5" s="168"/>
      <c r="C5" s="168"/>
      <c r="D5" s="170"/>
      <c r="E5" s="168"/>
      <c r="F5" s="170"/>
      <c r="G5" s="10" t="s">
        <v>27</v>
      </c>
      <c r="H5" s="11" t="s">
        <v>28</v>
      </c>
      <c r="I5" s="12" t="s">
        <v>29</v>
      </c>
      <c r="J5" s="16" t="s">
        <v>39</v>
      </c>
      <c r="K5" s="15" t="s">
        <v>30</v>
      </c>
      <c r="L5" s="14" t="s">
        <v>31</v>
      </c>
      <c r="M5" s="14" t="s">
        <v>32</v>
      </c>
      <c r="N5" s="14" t="s">
        <v>33</v>
      </c>
      <c r="O5" s="14" t="s">
        <v>34</v>
      </c>
      <c r="P5" s="14" t="s">
        <v>35</v>
      </c>
      <c r="Q5" s="14" t="s">
        <v>36</v>
      </c>
      <c r="R5" s="170"/>
      <c r="S5" s="175"/>
      <c r="T5" s="13"/>
    </row>
    <row r="6" spans="1:21" ht="17.399999999999999" customHeight="1" thickBot="1" x14ac:dyDescent="0.35">
      <c r="A6" s="17">
        <v>1</v>
      </c>
      <c r="B6" s="18">
        <v>2</v>
      </c>
      <c r="C6" s="19">
        <v>3</v>
      </c>
      <c r="D6" s="19">
        <v>4</v>
      </c>
      <c r="E6" s="19">
        <v>5</v>
      </c>
      <c r="F6" s="19">
        <v>6</v>
      </c>
      <c r="G6" s="18">
        <v>7</v>
      </c>
      <c r="H6" s="18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8">
        <v>16</v>
      </c>
      <c r="Q6" s="18">
        <v>17</v>
      </c>
      <c r="R6" s="18">
        <v>18</v>
      </c>
      <c r="S6" s="20">
        <v>19</v>
      </c>
      <c r="T6" s="21"/>
    </row>
    <row r="7" spans="1:21" ht="15" customHeight="1" x14ac:dyDescent="0.3">
      <c r="A7" s="22">
        <f>IF(T7&gt;(Калькулятор!$B$5+2),"Скрыть",IF(T7=Калькулятор!$B$5+2,"Усього",Калькулятор!C4))</f>
        <v>0</v>
      </c>
      <c r="B7" s="23">
        <f ca="1">IF(T7&gt;(Калькулятор!$B$5+2),"Скрыть",IF(T7=Калькулятор!$B$5+2,"Х",Калькулятор!D4))</f>
        <v>45614</v>
      </c>
      <c r="C7" s="24" t="s">
        <v>38</v>
      </c>
      <c r="D7" s="24">
        <f>IF(T7&gt;(Калькулятор!$B$5+1),"Скрыть",IF(T7=Калькулятор!$B$5+1,"!!!",-E7+J7))</f>
        <v>-1000</v>
      </c>
      <c r="E7" s="113">
        <f>Калькулятор!B3</f>
        <v>1000</v>
      </c>
      <c r="F7" s="24" t="s">
        <v>38</v>
      </c>
      <c r="G7" s="24">
        <f>IF(T7&gt;(Калькулятор!$B$5+2),"Скрыть",IF(T7=Калькулятор!$B$5+2,0,IF(T7&lt;=Калькулятор!$B$5,0,0)))</f>
        <v>0</v>
      </c>
      <c r="H7" s="24">
        <f>IF(T7&gt;(Калькулятор!$B$5+2),"Скрыть",IF(T7=Калькулятор!$B$5+2,0,IF(T7&lt;=Калькулятор!$B$5,0,0)))</f>
        <v>0</v>
      </c>
      <c r="I7" s="25">
        <f>IF(T7&gt;(Калькулятор!$B$5+2),"Скрыть",IF(T7=Калькулятор!$B$5+2,0,IF(T7&lt;=Калькулятор!$B$5,0,0)))</f>
        <v>0</v>
      </c>
      <c r="J7" s="24">
        <f>Калькулятор!H4</f>
        <v>0</v>
      </c>
      <c r="K7" s="26">
        <f>IF(T7&gt;(Калькулятор!$B$5+2),"",IF(T7=Калькулятор!$B$5+2,0,IF(T7&lt;=Калькулятор!$B$5,0,0)))</f>
        <v>0</v>
      </c>
      <c r="L7" s="24">
        <f>IF(T7&gt;(Калькулятор!$B$5+2),"",IF(T7=Калькулятор!$B$5+2,0,IF(T7&lt;=Калькулятор!$B$5,0,0)))</f>
        <v>0</v>
      </c>
      <c r="M7" s="24">
        <f>IF(T7&gt;(Калькулятор!$B$5+2),"",IF(T7=Калькулятор!$B$5+2,0,IF(T7&lt;=Калькулятор!$B$5,0,0)))</f>
        <v>0</v>
      </c>
      <c r="N7" s="24">
        <f>IF(T7&gt;(Калькулятор!$B$5+2),"",IF(T7=Калькулятор!$B$5+2,0,IF(T7&lt;=Калькулятор!$B$5,0,0)))</f>
        <v>0</v>
      </c>
      <c r="O7" s="24">
        <f>IF(T7&gt;(Калькулятор!$B$5+2),"",IF(T7=Калькулятор!$B$5+2,0,IF(T7&lt;=Калькулятор!$B$5,0,0)))</f>
        <v>0</v>
      </c>
      <c r="P7" s="24">
        <f>IF(T7&gt;(Калькулятор!$B$5+2),"",IF(T7=Калькулятор!$B$5+2,0,IF(T7&lt;=Калькулятор!$B$5,0,0)))</f>
        <v>0</v>
      </c>
      <c r="Q7" s="24">
        <f>IF(T7&gt;(Калькулятор!$B$5+2),"",IF(T7=Калькулятор!$B$5+2,0,IF(T7&lt;=Калькулятор!$B$5,0,0)))</f>
        <v>0</v>
      </c>
      <c r="R7" s="24" t="str">
        <f>IF(T7&gt;(Калькулятор!$B$5+2),"",IF(T7=Калькулятор!$B$5+2,"Ы","Х"))</f>
        <v>Х</v>
      </c>
      <c r="S7" s="27" t="str">
        <f>IF(T7&gt;(Калькулятор!$B$5+2),"",IF(T7=Калькулятор!$B$5+2,F7+E7+J7,"Х"))</f>
        <v>Х</v>
      </c>
      <c r="T7" s="28">
        <v>1</v>
      </c>
      <c r="U7" s="29">
        <f>Калькулятор!E4</f>
        <v>-1000</v>
      </c>
    </row>
    <row r="8" spans="1:21" ht="15" customHeight="1" x14ac:dyDescent="0.3">
      <c r="A8" s="30">
        <f>IF(T8&gt;(Калькулятор!$B$5+2),"",IF(T8=Калькулятор!$B$5+2,"Усього",Калькулятор!C5))</f>
        <v>1</v>
      </c>
      <c r="B8" s="31">
        <f ca="1">IF(T8&gt;(Калькулятор!$B$5+2),"",IF(T8=Калькулятор!$B$5+2,"Х",Калькулятор!D5))</f>
        <v>45619</v>
      </c>
      <c r="C8" s="32">
        <f ca="1">IF(T8&gt;(Калькулятор!$B$5+2),"",IF(T8=Калькулятор!$B$5+2,SUM($C7:C$8),IFERROR(B8-B7,"")))</f>
        <v>5</v>
      </c>
      <c r="D8" s="33">
        <f ca="1">D9</f>
        <v>50</v>
      </c>
      <c r="E8" s="33">
        <f ca="1">IF(T8&gt;(Калькулятор!$B$5+2),"Скрыть",IF(T8=Калькулятор!$B$5+2,"Х",Калькулятор!G5))</f>
        <v>0</v>
      </c>
      <c r="F8" s="33">
        <f ca="1">F9</f>
        <v>50</v>
      </c>
      <c r="G8" s="34">
        <f>IF(T8&gt;(Калькулятор!$B$5+2),"",IF(T8=Калькулятор!$B$5+2,0,IF(T8&lt;=Калькулятор!$B$5,0,0)))</f>
        <v>0</v>
      </c>
      <c r="H8" s="34">
        <f>IF(T8&gt;(Калькулятор!$B$5+2),"",IF(T8=Калькулятор!$B$5+2,0,IF(T8&lt;=Калькулятор!$B$5,0,0)))</f>
        <v>0</v>
      </c>
      <c r="I8" s="35">
        <f>IF(T8&gt;(Калькулятор!$B$5+2),"",IF(T8=Калькулятор!$B$5+2,0,IF(T8&lt;=Калькулятор!$B$5,0,0)))</f>
        <v>0</v>
      </c>
      <c r="J8" s="33">
        <f>IF(T8&gt;(Калькулятор!$B$5+2),"",IF(T8=Калькулятор!$B$5+2,SUM($J$7:J7),IF(T8&lt;=Калькулятор!$B$5,0,0)))</f>
        <v>0</v>
      </c>
      <c r="K8" s="36">
        <f>IF(T8&gt;(Калькулятор!$B$5+2),"",IF(T8=Калькулятор!$B$5+2,0,IF(T8&lt;=Калькулятор!$B$5,0,0)))</f>
        <v>0</v>
      </c>
      <c r="L8" s="34">
        <f>IF(T8&gt;(Калькулятор!$B$5+2),"",IF(T8=Калькулятор!$B$5+2,0,IF(T8&lt;=Калькулятор!$B$5,0,0)))</f>
        <v>0</v>
      </c>
      <c r="M8" s="34">
        <f>IF(T8&gt;(Калькулятор!$B$5+2),"",IF(T8=Калькулятор!$B$5+2,0,IF(T8&lt;=Калькулятор!$B$5,0,0)))</f>
        <v>0</v>
      </c>
      <c r="N8" s="34">
        <f>IF(T8&gt;(Калькулятор!$B$5+2),"",IF(T8=Калькулятор!$B$5+2,0,IF(T8&lt;=Калькулятор!$B$5,0,0)))</f>
        <v>0</v>
      </c>
      <c r="O8" s="34">
        <f>IF(T8&gt;(Калькулятор!$B$5+2),"",IF(T8=Калькулятор!$B$5+2,0,IF(T8&lt;=Калькулятор!$B$5,0,0)))</f>
        <v>0</v>
      </c>
      <c r="P8" s="34">
        <f>IF(T8&gt;(Калькулятор!$B$5+2),"",IF(T8=Калькулятор!$B$5+2,0,IF(T8&lt;=Калькулятор!$B$5,0,0)))</f>
        <v>0</v>
      </c>
      <c r="Q8" s="34">
        <f>IF(T8&gt;(Калькулятор!$B$5+2),"",IF(T8=Калькулятор!$B$5+2,0,IF(T8&lt;=Калькулятор!$B$5,0,0)))</f>
        <v>0</v>
      </c>
      <c r="R8" s="37" t="str">
        <f>IF(T8&gt;(Калькулятор!$B$5+2),"",IF(T8=Калькулятор!$B$5+2,XIRR($D$7:D7,$B$7:B7,50),"Х"))</f>
        <v>Х</v>
      </c>
      <c r="S8" s="38" t="str">
        <f>IF(T8&gt;(Калькулятор!$B$5+2),"",IF(T8=Калькулятор!$B$5+2,F8+E8+J8,"Х"))</f>
        <v>Х</v>
      </c>
      <c r="T8" s="28">
        <v>2</v>
      </c>
      <c r="U8" s="29">
        <f>Калькулятор!E5</f>
        <v>-1000</v>
      </c>
    </row>
    <row r="9" spans="1:21" ht="15.6" x14ac:dyDescent="0.3">
      <c r="A9" s="30">
        <f ca="1">IF(T9&gt;(Калькулятор!$B$5+2),"",IF(T9=Калькулятор!$B$5+2,"Усього",Калькулятор!C6))</f>
        <v>2</v>
      </c>
      <c r="B9" s="31">
        <f ca="1">IF(T9&gt;(Калькулятор!$B$5+2),"",IF(T9=Калькулятор!$B$5+2,"Х",Калькулятор!D6))</f>
        <v>45624</v>
      </c>
      <c r="C9" s="32">
        <f ca="1">IF(T9&gt;(Калькулятор!$B$5+2),"",IF(T9=Калькулятор!$B$5+2,SUM($C$8:C8),IFERROR(B9-B8,"")))</f>
        <v>5</v>
      </c>
      <c r="D9" s="33">
        <f ca="1">IF(T9&gt;(Калькулятор!$B$5+2),"",IF(T9=Калькулятор!$B$5+2,SUM(D8),Калькулятор!I6))</f>
        <v>50</v>
      </c>
      <c r="E9" s="33">
        <f ca="1">IF(T9&gt;(Калькулятор!$B$5+2),"",IF(T9=Калькулятор!$B$5+2,SUM(E8),Калькулятор!G6))</f>
        <v>0</v>
      </c>
      <c r="F9" s="33">
        <f ca="1">IF(T9&gt;(Калькулятор!$B$5+2),"",IF(T9=Калькулятор!$B$5+2,SUM($F$7:F8),Калькулятор!H6))</f>
        <v>50</v>
      </c>
      <c r="G9" s="34">
        <f>IF(T9&gt;(Калькулятор!$B$5+2),"",IF(T9=Калькулятор!$B$5+2,0,IF(T9&lt;=Калькулятор!$B$5,0,0)))</f>
        <v>0</v>
      </c>
      <c r="H9" s="34">
        <f>IF(T9&gt;(Калькулятор!$B$5+2),"",IF(T9=Калькулятор!$B$5+2,0,IF(T9&lt;=Калькулятор!$B$5,0,0)))</f>
        <v>0</v>
      </c>
      <c r="I9" s="35">
        <f>IF(T9&gt;(Калькулятор!$B$5+2),"",IF(T9=Калькулятор!$B$5+2,0,IF(T9&lt;=Калькулятор!$B$5,0,0)))</f>
        <v>0</v>
      </c>
      <c r="J9" s="33">
        <f>IF(T9&gt;(Калькулятор!$B$5+2),"",IF(T9=Калькулятор!$B$5+2,SUM($J$7:J8),IF(T9&lt;=Калькулятор!$B$5,0,0)))</f>
        <v>0</v>
      </c>
      <c r="K9" s="36">
        <f>IF(T9&gt;(Калькулятор!$B$5+2),"",IF(T9=Калькулятор!$B$5+2,0,IF(T9&lt;=Калькулятор!$B$5,0,0)))</f>
        <v>0</v>
      </c>
      <c r="L9" s="34">
        <f>IF(T9&gt;(Калькулятор!$B$5+2),"",IF(T9=Калькулятор!$B$5+2,0,IF(T9&lt;=Калькулятор!$B$5,0,0)))</f>
        <v>0</v>
      </c>
      <c r="M9" s="34">
        <f>IF(T9&gt;(Калькулятор!$B$5+2),"",IF(T9=Калькулятор!$B$5+2,0,IF(T9&lt;=Калькулятор!$B$5,0,0)))</f>
        <v>0</v>
      </c>
      <c r="N9" s="34">
        <f>IF(T9&gt;(Калькулятор!$B$5+2),"",IF(T9=Калькулятор!$B$5+2,0,IF(T9&lt;=Калькулятор!$B$5,0,0)))</f>
        <v>0</v>
      </c>
      <c r="O9" s="34">
        <f>IF(T9&gt;(Калькулятор!$B$5+2),"",IF(T9=Калькулятор!$B$5+2,0,IF(T9&lt;=Калькулятор!$B$5,0,0)))</f>
        <v>0</v>
      </c>
      <c r="P9" s="34">
        <f>IF(T9&gt;(Калькулятор!$B$5+2),"",IF(T9=Калькулятор!$B$5+2,0,IF(T9&lt;=Калькулятор!$B$5,0,0)))</f>
        <v>0</v>
      </c>
      <c r="Q9" s="34">
        <f>IF(T9&gt;(Калькулятор!$B$5+2),"",IF(T9=Калькулятор!$B$5+2,0,IF(T9&lt;=Калькулятор!$B$5,0,0)))</f>
        <v>0</v>
      </c>
      <c r="R9" s="37" t="str">
        <f>IF(T9&gt;(Калькулятор!$B$5+2),"",IF(T9=Калькулятор!$B$5+2,XIRR($D$7:D8,$B$7:B8,50),"Х"))</f>
        <v>Х</v>
      </c>
      <c r="S9" s="38" t="str">
        <f>IF(T9&gt;(Калькулятор!$B$5+2),"",IF(T9=Калькулятор!$B$5+2,F9+E9+J9,"Х"))</f>
        <v>Х</v>
      </c>
      <c r="T9" s="28">
        <v>3</v>
      </c>
      <c r="U9" s="29">
        <f ca="1">Калькулятор!E6</f>
        <v>-1000</v>
      </c>
    </row>
    <row r="10" spans="1:21" ht="15.6" x14ac:dyDescent="0.3">
      <c r="A10" s="30">
        <f ca="1">IF(T10&gt;(Калькулятор!$B$5+2),"",IF(T10=Калькулятор!$B$5+2,"Усього",Калькулятор!C7))</f>
        <v>3</v>
      </c>
      <c r="B10" s="31">
        <f ca="1">IF(T10&gt;(Калькулятор!$B$5+2),"",IF(T10=Калькулятор!$B$5+2,"Х",Калькулятор!D7))</f>
        <v>45629</v>
      </c>
      <c r="C10" s="32">
        <f ca="1">IF(T10&gt;(Калькулятор!$B$5+2),"",IF(T10=Калькулятор!$B$5+2,SUM($C$8:C9),IFERROR(B10-B9,"")))</f>
        <v>5</v>
      </c>
      <c r="D10" s="33">
        <f ca="1">IF(T10&gt;(Калькулятор!$B$5+2),"",IF(T10=Калькулятор!$B$5+2,SUM(D9),Калькулятор!I7))</f>
        <v>50</v>
      </c>
      <c r="E10" s="33">
        <f ca="1">IF(T10&gt;(Калькулятор!$B$5+2),"",IF(T10=Калькулятор!$B$5+2,SUM(E9),Калькулятор!G7))</f>
        <v>0</v>
      </c>
      <c r="F10" s="33">
        <f ca="1">IF(T10&gt;(Калькулятор!$B$5+2),"",IF(T10=Калькулятор!$B$5+2,SUM($F$7:F9),Калькулятор!H7))</f>
        <v>50</v>
      </c>
      <c r="G10" s="34">
        <f>IF(T10&gt;(Калькулятор!$B$5+2),"",IF(T10=Калькулятор!$B$5+2,0,IF(T10&lt;=Калькулятор!$B$5,0,0)))</f>
        <v>0</v>
      </c>
      <c r="H10" s="34">
        <f>IF(T10&gt;(Калькулятор!$B$5+2),"",IF(T10=Калькулятор!$B$5+2,0,IF(T10&lt;=Калькулятор!$B$5,0,0)))</f>
        <v>0</v>
      </c>
      <c r="I10" s="35">
        <f>IF(T10&gt;(Калькулятор!$B$5+2),"",IF(T10=Калькулятор!$B$5+2,0,IF(T10&lt;=Калькулятор!$B$5,0,0)))</f>
        <v>0</v>
      </c>
      <c r="J10" s="33">
        <f>IF(T10&gt;(Калькулятор!$B$5+2),"",IF(T10=Калькулятор!$B$5+2,SUM($J$7:J9),IF(T10&lt;=Калькулятор!$B$5,0,0)))</f>
        <v>0</v>
      </c>
      <c r="K10" s="36">
        <f>IF(T10&gt;(Калькулятор!$B$5+2),"",IF(T10=Калькулятор!$B$5+2,0,IF(T10&lt;=Калькулятор!$B$5,0,0)))</f>
        <v>0</v>
      </c>
      <c r="L10" s="34">
        <f>IF(T10&gt;(Калькулятор!$B$5+2),"",IF(T10=Калькулятор!$B$5+2,0,IF(T10&lt;=Калькулятор!$B$5,0,0)))</f>
        <v>0</v>
      </c>
      <c r="M10" s="34">
        <f>IF(T10&gt;(Калькулятор!$B$5+2),"",IF(T10=Калькулятор!$B$5+2,0,IF(T10&lt;=Калькулятор!$B$5,0,0)))</f>
        <v>0</v>
      </c>
      <c r="N10" s="34">
        <f>IF(T10&gt;(Калькулятор!$B$5+2),"",IF(T10=Калькулятор!$B$5+2,0,IF(T10&lt;=Калькулятор!$B$5,0,0)))</f>
        <v>0</v>
      </c>
      <c r="O10" s="34">
        <f>IF(T10&gt;(Калькулятор!$B$5+2),"",IF(T10=Калькулятор!$B$5+2,0,IF(T10&lt;=Калькулятор!$B$5,0,0)))</f>
        <v>0</v>
      </c>
      <c r="P10" s="34">
        <f>IF(T10&gt;(Калькулятор!$B$5+2),"",IF(T10=Калькулятор!$B$5+2,0,IF(T10&lt;=Калькулятор!$B$5,0,0)))</f>
        <v>0</v>
      </c>
      <c r="Q10" s="34">
        <f>IF(T10&gt;(Калькулятор!$B$5+2),"",IF(T10=Калькулятор!$B$5+2,0,IF(T10&lt;=Калькулятор!$B$5,0,0)))</f>
        <v>0</v>
      </c>
      <c r="R10" s="37" t="str">
        <f>IF(T10&gt;(Калькулятор!$B$5+2),"",IF(T10=Калькулятор!$B$5+2,XIRR($D$7:D9,$B$7:B9,50),"Х"))</f>
        <v>Х</v>
      </c>
      <c r="S10" s="38" t="str">
        <f>IF(T10&gt;(Калькулятор!$B$5+2),"",IF(T10=Калькулятор!$B$5+2,F10+E10+J10,"Х"))</f>
        <v>Х</v>
      </c>
      <c r="T10" s="28">
        <v>4</v>
      </c>
      <c r="U10" s="29">
        <f ca="1">Калькулятор!E7</f>
        <v>-1000</v>
      </c>
    </row>
    <row r="11" spans="1:21" ht="16.2" thickBot="1" x14ac:dyDescent="0.35">
      <c r="A11" s="30">
        <f ca="1">IF(T11&gt;(Калькулятор!$B$5+2),"",IF(T11=Калькулятор!$B$5+2,"Усього",Калькулятор!C8))</f>
        <v>4</v>
      </c>
      <c r="B11" s="31">
        <f ca="1">IF(T11&gt;(Калькулятор!$B$5+2),"",IF(T11=Калькулятор!$B$5+2,"Х",Калькулятор!D8))</f>
        <v>45634</v>
      </c>
      <c r="C11" s="32">
        <f ca="1">IF(T11&gt;(Калькулятор!$B$5+2),"",IF(T11=Калькулятор!$B$5+2,SUM($C$8:C10),IFERROR(B11-B10,"")))</f>
        <v>5</v>
      </c>
      <c r="D11" s="33">
        <f ca="1">IF(T11&gt;(Калькулятор!$B$5+2),"",IF(T11=Калькулятор!$B$5+2,SUM(D10),Калькулятор!I8))</f>
        <v>50</v>
      </c>
      <c r="E11" s="33">
        <f ca="1">IF(T11&gt;(Калькулятор!$B$5+2),"",IF(T11=Калькулятор!$B$5+2,SUM(E10),Калькулятор!G8))</f>
        <v>0</v>
      </c>
      <c r="F11" s="33">
        <f ca="1">IF(T11&gt;(Калькулятор!$B$5+2),"",IF(T11=Калькулятор!$B$5+2,SUM($F$7:F10),Калькулятор!H8))</f>
        <v>50</v>
      </c>
      <c r="G11" s="34">
        <f>IF(T11&gt;(Калькулятор!$B$5+2),"",IF(T11=Калькулятор!$B$5+2,0,IF(T11&lt;=Калькулятор!$B$5,0,0)))</f>
        <v>0</v>
      </c>
      <c r="H11" s="34">
        <f>IF(T11&gt;(Калькулятор!$B$5+2),"",IF(T11=Калькулятор!$B$5+2,0,IF(T11&lt;=Калькулятор!$B$5,0,0)))</f>
        <v>0</v>
      </c>
      <c r="I11" s="35">
        <f>IF(T11&gt;(Калькулятор!$B$5+2),"",IF(T11=Калькулятор!$B$5+2,0,IF(T11&lt;=Калькулятор!$B$5,0,0)))</f>
        <v>0</v>
      </c>
      <c r="J11" s="33">
        <f>IF(T11&gt;(Калькулятор!$B$5+2),"",IF(T11=Калькулятор!$B$5+2,SUM($J$7:J10),IF(T11&lt;=Калькулятор!$B$5,0,0)))</f>
        <v>0</v>
      </c>
      <c r="K11" s="36">
        <f>IF(T11&gt;(Калькулятор!$B$5+2),"",IF(T11=Калькулятор!$B$5+2,0,IF(T11&lt;=Калькулятор!$B$5,0,0)))</f>
        <v>0</v>
      </c>
      <c r="L11" s="34">
        <f>IF(T11&gt;(Калькулятор!$B$5+2),"",IF(T11=Калькулятор!$B$5+2,0,IF(T11&lt;=Калькулятор!$B$5,0,0)))</f>
        <v>0</v>
      </c>
      <c r="M11" s="34">
        <f>IF(T11&gt;(Калькулятор!$B$5+2),"",IF(T11=Калькулятор!$B$5+2,0,IF(T11&lt;=Калькулятор!$B$5,0,0)))</f>
        <v>0</v>
      </c>
      <c r="N11" s="34">
        <f>IF(T11&gt;(Калькулятор!$B$5+2),"",IF(T11=Калькулятор!$B$5+2,0,IF(T11&lt;=Калькулятор!$B$5,0,0)))</f>
        <v>0</v>
      </c>
      <c r="O11" s="34">
        <f>IF(T11&gt;(Калькулятор!$B$5+2),"",IF(T11=Калькулятор!$B$5+2,0,IF(T11&lt;=Калькулятор!$B$5,0,0)))</f>
        <v>0</v>
      </c>
      <c r="P11" s="34">
        <f>IF(T11&gt;(Калькулятор!$B$5+2),"",IF(T11=Калькулятор!$B$5+2,0,IF(T11&lt;=Калькулятор!$B$5,0,0)))</f>
        <v>0</v>
      </c>
      <c r="Q11" s="34">
        <f>IF(T11&gt;(Калькулятор!$B$5+2),"",IF(T11=Калькулятор!$B$5+2,0,IF(T11&lt;=Калькулятор!$B$5,0,0)))</f>
        <v>0</v>
      </c>
      <c r="R11" s="37" t="str">
        <f>IF(T11&gt;(Калькулятор!$B$5+2),"",IF(T11=Калькулятор!$B$5+2,XIRR($D$7:D10,$B$7:B10,50),"Х"))</f>
        <v>Х</v>
      </c>
      <c r="S11" s="38" t="str">
        <f>IF(T11&gt;(Калькулятор!$B$5+2),"",IF(T11=Калькулятор!$B$5+2,F11+E11+J11,"Х"))</f>
        <v>Х</v>
      </c>
      <c r="T11" s="28">
        <v>5</v>
      </c>
      <c r="U11" s="29">
        <f ca="1">Калькулятор!E8</f>
        <v>-1000</v>
      </c>
    </row>
    <row r="12" spans="1:21" ht="15.6" x14ac:dyDescent="0.3">
      <c r="A12" s="30">
        <f ca="1">IF(T12&gt;(Калькулятор!$B$5+2),"",IF(T12=Калькулятор!$B$5+2,"Усього",Калькулятор!C9))</f>
        <v>5</v>
      </c>
      <c r="B12" s="31">
        <f ca="1">IF(T12&gt;(Калькулятор!$B$5+2),"",IF(T12=Калькулятор!$B$5+2,"Х",Калькулятор!D9))</f>
        <v>45639</v>
      </c>
      <c r="C12" s="32">
        <f ca="1">IF(T12&gt;(Калькулятор!$B$5+2),"",IF(T12=Калькулятор!$B$5+2,SUM($C$8:C11),IFERROR(B12-B11,"")))</f>
        <v>5</v>
      </c>
      <c r="D12" s="33">
        <f ca="1">IF(T12&gt;(Калькулятор!$B$5+2),"",IF(T12=Калькулятор!$B$5+2,SUM(D11),Калькулятор!I9))</f>
        <v>50</v>
      </c>
      <c r="E12" s="33">
        <f ca="1">IF(T12&gt;(Калькулятор!$B$5+2),"",IF(T12=Калькулятор!$B$5+2,SUM(E11),Калькулятор!G9))</f>
        <v>0</v>
      </c>
      <c r="F12" s="33">
        <f ca="1">IF(T12&gt;(Калькулятор!$B$5+2),"",IF(T12=Калькулятор!$B$5+2,SUM($F$7:F11),Калькулятор!H9))</f>
        <v>50</v>
      </c>
      <c r="G12" s="34">
        <f>IF(T12&gt;(Калькулятор!$B$5+2),"",IF(T12=Калькулятор!$B$5+2,0,IF(T12&lt;=Калькулятор!$B$5,0,0)))</f>
        <v>0</v>
      </c>
      <c r="H12" s="34">
        <f>IF(T12&gt;(Калькулятор!$B$5+2),"",IF(T12=Калькулятор!$B$5+2,0,IF(T12&lt;=Калькулятор!$B$5,0,0)))</f>
        <v>0</v>
      </c>
      <c r="I12" s="35">
        <f>IF(T12&gt;(Калькулятор!$B$5+2),"",IF(T12=Калькулятор!$B$5+2,0,IF(T12&lt;=Калькулятор!$B$5,0,0)))</f>
        <v>0</v>
      </c>
      <c r="J12" s="33">
        <f>IF(T12&gt;(Калькулятор!$B$5+2),"",IF(T12=Калькулятор!$B$5+2,SUM($J$7:J11),IF(T12&lt;=Калькулятор!$B$5,0,0)))</f>
        <v>0</v>
      </c>
      <c r="K12" s="36">
        <f>IF(T12&gt;(Калькулятор!$B$5+2),"",IF(T12=Калькулятор!$B$5+2,0,IF(T12&lt;=Калькулятор!$B$5,0,0)))</f>
        <v>0</v>
      </c>
      <c r="L12" s="34">
        <f>IF(T12&gt;(Калькулятор!$B$5+2),"",IF(T12=Калькулятор!$B$5+2,0,IF(T12&lt;=Калькулятор!$B$5,0,0)))</f>
        <v>0</v>
      </c>
      <c r="M12" s="34">
        <f>IF(T12&gt;(Калькулятор!$B$5+2),"",IF(T12=Калькулятор!$B$5+2,0,IF(T12&lt;=Калькулятор!$B$5,0,0)))</f>
        <v>0</v>
      </c>
      <c r="N12" s="34">
        <f>IF(T12&gt;(Калькулятор!$B$5+2),"",IF(T12=Калькулятор!$B$5+2,0,IF(T12&lt;=Калькулятор!$B$5,0,0)))</f>
        <v>0</v>
      </c>
      <c r="O12" s="34">
        <f>IF(T12&gt;(Калькулятор!$B$5+2),"",IF(T12=Калькулятор!$B$5+2,0,IF(T12&lt;=Калькулятор!$B$5,0,0)))</f>
        <v>0</v>
      </c>
      <c r="P12" s="34">
        <f>IF(T12&gt;(Калькулятор!$B$5+2),"",IF(T12=Калькулятор!$B$5+2,0,IF(T12&lt;=Калькулятор!$B$5,0,0)))</f>
        <v>0</v>
      </c>
      <c r="Q12" s="34">
        <f>IF(T12&gt;(Калькулятор!$B$5+2),"",IF(T12=Калькулятор!$B$5+2,0,IF(T12&lt;=Калькулятор!$B$5,0,0)))</f>
        <v>0</v>
      </c>
      <c r="R12" s="37" t="str">
        <f>IF(T12&gt;(Калькулятор!$B$5+2),"",IF(T12=Калькулятор!$B$5+2,XIRR($D$7:D11,$B$7:B11,50),"Х"))</f>
        <v>Х</v>
      </c>
      <c r="S12" s="38" t="str">
        <f>IF(T12&gt;(Калькулятор!$B$5+2),"",IF(T12=Калькулятор!$B$5+2,F12+E12+J12,"Х"))</f>
        <v>Х</v>
      </c>
      <c r="T12" s="28">
        <v>6</v>
      </c>
      <c r="U12" s="29">
        <f ca="1">Калькулятор!E9</f>
        <v>-1000</v>
      </c>
    </row>
    <row r="13" spans="1:21" ht="15.6" x14ac:dyDescent="0.3">
      <c r="A13" s="30">
        <f ca="1">IF(T13&gt;(Калькулятор!$B$5+2),"",IF(T13=Калькулятор!$B$5+2,"Усього",Калькулятор!C10))</f>
        <v>6</v>
      </c>
      <c r="B13" s="31">
        <f ca="1">IF(T13&gt;(Калькулятор!$B$5+2),"",IF(T13=Калькулятор!$B$5+2,"Х",Калькулятор!D10))</f>
        <v>45644</v>
      </c>
      <c r="C13" s="32">
        <f ca="1">IF(T13&gt;(Калькулятор!$B$5+2),"",IF(T13=Калькулятор!$B$5+2,SUM($C$8:C12),IFERROR(B13-B12,"")))</f>
        <v>5</v>
      </c>
      <c r="D13" s="33">
        <f ca="1">IF(T13&gt;(Калькулятор!$B$5+2),"",IF(T13=Калькулятор!$B$5+2,SUM(D12),Калькулятор!I10))</f>
        <v>50</v>
      </c>
      <c r="E13" s="33">
        <f ca="1">IF(T13&gt;(Калькулятор!$B$5+2),"",IF(T13=Калькулятор!$B$5+2,SUM(E12),Калькулятор!G10))</f>
        <v>0</v>
      </c>
      <c r="F13" s="33">
        <f ca="1">IF(T13&gt;(Калькулятор!$B$5+2),"",IF(T13=Калькулятор!$B$5+2,SUM($F$7:F12),Калькулятор!H10))</f>
        <v>50</v>
      </c>
      <c r="G13" s="34">
        <f>IF(T13&gt;(Калькулятор!$B$5+2),"",IF(T13=Калькулятор!$B$5+2,0,IF(T13&lt;=Калькулятор!$B$5,0,0)))</f>
        <v>0</v>
      </c>
      <c r="H13" s="34">
        <f>IF(T13&gt;(Калькулятор!$B$5+2),"",IF(T13=Калькулятор!$B$5+2,0,IF(T13&lt;=Калькулятор!$B$5,0,0)))</f>
        <v>0</v>
      </c>
      <c r="I13" s="35">
        <f>IF(T13&gt;(Калькулятор!$B$5+2),"",IF(T13=Калькулятор!$B$5+2,0,IF(T13&lt;=Калькулятор!$B$5,0,0)))</f>
        <v>0</v>
      </c>
      <c r="J13" s="33">
        <f>IF(T13&gt;(Калькулятор!$B$5+2),"",IF(T13=Калькулятор!$B$5+2,SUM($J$7:J12),IF(T13&lt;=Калькулятор!$B$5,0,0)))</f>
        <v>0</v>
      </c>
      <c r="K13" s="36">
        <f>IF(T13&gt;(Калькулятор!$B$5+2),"",IF(T13=Калькулятор!$B$5+2,0,IF(T13&lt;=Калькулятор!$B$5,0,0)))</f>
        <v>0</v>
      </c>
      <c r="L13" s="34">
        <f>IF(T13&gt;(Калькулятор!$B$5+2),"",IF(T13=Калькулятор!$B$5+2,0,IF(T13&lt;=Калькулятор!$B$5,0,0)))</f>
        <v>0</v>
      </c>
      <c r="M13" s="34">
        <f>IF(T13&gt;(Калькулятор!$B$5+2),"",IF(T13=Калькулятор!$B$5+2,0,IF(T13&lt;=Калькулятор!$B$5,0,0)))</f>
        <v>0</v>
      </c>
      <c r="N13" s="34">
        <f>IF(T13&gt;(Калькулятор!$B$5+2),"",IF(T13=Калькулятор!$B$5+2,0,IF(T13&lt;=Калькулятор!$B$5,0,0)))</f>
        <v>0</v>
      </c>
      <c r="O13" s="34">
        <f>IF(T13&gt;(Калькулятор!$B$5+2),"",IF(T13=Калькулятор!$B$5+2,0,IF(T13&lt;=Калькулятор!$B$5,0,0)))</f>
        <v>0</v>
      </c>
      <c r="P13" s="34">
        <f>IF(T13&gt;(Калькулятор!$B$5+2),"",IF(T13=Калькулятор!$B$5+2,0,IF(T13&lt;=Калькулятор!$B$5,0,0)))</f>
        <v>0</v>
      </c>
      <c r="Q13" s="34">
        <f>IF(T13&gt;(Калькулятор!$B$5+2),"",IF(T13=Калькулятор!$B$5+2,0,IF(T13&lt;=Калькулятор!$B$5,0,0)))</f>
        <v>0</v>
      </c>
      <c r="R13" s="37" t="str">
        <f>IF(T13&gt;(Калькулятор!$B$5+2),"",IF(T13=Калькулятор!$B$5+2,XIRR($D$7:D12,$B$7:B12,50),"Х"))</f>
        <v>Х</v>
      </c>
      <c r="S13" s="38" t="str">
        <f>IF(T13&gt;(Калькулятор!$B$5+2),"",IF(T13=Калькулятор!$B$5+2,F13+E13+J13,"Х"))</f>
        <v>Х</v>
      </c>
      <c r="T13" s="28">
        <v>7</v>
      </c>
      <c r="U13" s="29">
        <f ca="1">Калькулятор!E10</f>
        <v>-1000</v>
      </c>
    </row>
    <row r="14" spans="1:21" ht="15.6" x14ac:dyDescent="0.3">
      <c r="A14" s="30">
        <f ca="1">IF(T14&gt;(Калькулятор!$B$5+2),"",IF(T14=Калькулятор!$B$5+2,"Усього",Калькулятор!C11))</f>
        <v>7</v>
      </c>
      <c r="B14" s="31">
        <f ca="1">IF(T14&gt;(Калькулятор!$B$5+2),"",IF(T14=Калькулятор!$B$5+2,"Х",Калькулятор!D11))</f>
        <v>45649</v>
      </c>
      <c r="C14" s="32">
        <f ca="1">IF(T14&gt;(Калькулятор!$B$5+2),"",IF(T14=Калькулятор!$B$5+2,SUM($C$8:C13),IFERROR(B14-B13,"")))</f>
        <v>5</v>
      </c>
      <c r="D14" s="33">
        <f ca="1">IF(T14&gt;(Калькулятор!$B$5+2),"",IF(T14=Калькулятор!$B$5+2,SUM(D13),Калькулятор!I11))</f>
        <v>50</v>
      </c>
      <c r="E14" s="33">
        <f ca="1">IF(T14&gt;(Калькулятор!$B$5+2),"",IF(T14=Калькулятор!$B$5+2,SUM(E13),Калькулятор!G11))</f>
        <v>0</v>
      </c>
      <c r="F14" s="33">
        <f ca="1">IF(T14&gt;(Калькулятор!$B$5+2),"",IF(T14=Калькулятор!$B$5+2,SUM($F$7:F13),Калькулятор!H11))</f>
        <v>50</v>
      </c>
      <c r="G14" s="34">
        <f>IF(T14&gt;(Калькулятор!$B$5+2),"",IF(T14=Калькулятор!$B$5+2,0,IF(T14&lt;=Калькулятор!$B$5,0,0)))</f>
        <v>0</v>
      </c>
      <c r="H14" s="34">
        <f>IF(T14&gt;(Калькулятор!$B$5+2),"",IF(T14=Калькулятор!$B$5+2,0,IF(T14&lt;=Калькулятор!$B$5,0,0)))</f>
        <v>0</v>
      </c>
      <c r="I14" s="35">
        <f>IF(T14&gt;(Калькулятор!$B$5+2),"",IF(T14=Калькулятор!$B$5+2,0,IF(T14&lt;=Калькулятор!$B$5,0,0)))</f>
        <v>0</v>
      </c>
      <c r="J14" s="33">
        <f>IF(T14&gt;(Калькулятор!$B$5+2),"",IF(T14=Калькулятор!$B$5+2,SUM($J$7:J13),IF(T14&lt;=Калькулятор!$B$5,0,0)))</f>
        <v>0</v>
      </c>
      <c r="K14" s="36">
        <f>IF(T14&gt;(Калькулятор!$B$5+2),"",IF(T14=Калькулятор!$B$5+2,0,IF(T14&lt;=Калькулятор!$B$5,0,0)))</f>
        <v>0</v>
      </c>
      <c r="L14" s="34">
        <f>IF(T14&gt;(Калькулятор!$B$5+2),"",IF(T14=Калькулятор!$B$5+2,0,IF(T14&lt;=Калькулятор!$B$5,0,0)))</f>
        <v>0</v>
      </c>
      <c r="M14" s="34">
        <f>IF(T14&gt;(Калькулятор!$B$5+2),"",IF(T14=Калькулятор!$B$5+2,0,IF(T14&lt;=Калькулятор!$B$5,0,0)))</f>
        <v>0</v>
      </c>
      <c r="N14" s="34">
        <f>IF(T14&gt;(Калькулятор!$B$5+2),"",IF(T14=Калькулятор!$B$5+2,0,IF(T14&lt;=Калькулятор!$B$5,0,0)))</f>
        <v>0</v>
      </c>
      <c r="O14" s="34">
        <f>IF(T14&gt;(Калькулятор!$B$5+2),"",IF(T14=Калькулятор!$B$5+2,0,IF(T14&lt;=Калькулятор!$B$5,0,0)))</f>
        <v>0</v>
      </c>
      <c r="P14" s="34">
        <f>IF(T14&gt;(Калькулятор!$B$5+2),"",IF(T14=Калькулятор!$B$5+2,0,IF(T14&lt;=Калькулятор!$B$5,0,0)))</f>
        <v>0</v>
      </c>
      <c r="Q14" s="34">
        <f>IF(T14&gt;(Калькулятор!$B$5+2),"",IF(T14=Калькулятор!$B$5+2,0,IF(T14&lt;=Калькулятор!$B$5,0,0)))</f>
        <v>0</v>
      </c>
      <c r="R14" s="37" t="str">
        <f>IF(T14&gt;(Калькулятор!$B$5+2),"",IF(T14=Калькулятор!$B$5+2,XIRR($D$7:D13,$B$7:B13,50),"Х"))</f>
        <v>Х</v>
      </c>
      <c r="S14" s="38" t="str">
        <f>IF(T14&gt;(Калькулятор!$B$5+2),"",IF(T14=Калькулятор!$B$5+2,F14+E14+J14,"Х"))</f>
        <v>Х</v>
      </c>
      <c r="T14" s="28">
        <v>8</v>
      </c>
      <c r="U14" s="29">
        <f ca="1">Калькулятор!E11</f>
        <v>-1000</v>
      </c>
    </row>
    <row r="15" spans="1:21" ht="15.6" x14ac:dyDescent="0.3">
      <c r="A15" s="30">
        <f ca="1">IF(T15&gt;(Калькулятор!$B$5+2),"",IF(T15=Калькулятор!$B$5+2,"Усього",Калькулятор!C12))</f>
        <v>8</v>
      </c>
      <c r="B15" s="31">
        <f ca="1">IF(T15&gt;(Калькулятор!$B$5+2),"",IF(T15=Калькулятор!$B$5+2,"Х",Калькулятор!D12))</f>
        <v>45654</v>
      </c>
      <c r="C15" s="32">
        <f ca="1">IF(T15&gt;(Калькулятор!$B$5+2),"",IF(T15=Калькулятор!$B$5+2,SUM($C$8:C14),IFERROR(B15-B14,"")))</f>
        <v>5</v>
      </c>
      <c r="D15" s="33">
        <f ca="1">IF(T15&gt;(Калькулятор!$B$5+2),"",IF(T15=Калькулятор!$B$5+2,SUM(D14),Калькулятор!I12))</f>
        <v>50</v>
      </c>
      <c r="E15" s="33">
        <f ca="1">IF(T15&gt;(Калькулятор!$B$5+2),"",IF(T15=Калькулятор!$B$5+2,SUM(E14),Калькулятор!G12))</f>
        <v>0</v>
      </c>
      <c r="F15" s="33">
        <f ca="1">IF(T15&gt;(Калькулятор!$B$5+2),"",IF(T15=Калькулятор!$B$5+2,SUM($F$7:F14),Калькулятор!H12))</f>
        <v>50</v>
      </c>
      <c r="G15" s="34">
        <f>IF(T15&gt;(Калькулятор!$B$5+2),"",IF(T15=Калькулятор!$B$5+2,0,IF(T15&lt;=Калькулятор!$B$5,0,0)))</f>
        <v>0</v>
      </c>
      <c r="H15" s="34">
        <f>IF(T15&gt;(Калькулятор!$B$5+2),"",IF(T15=Калькулятор!$B$5+2,0,IF(T15&lt;=Калькулятор!$B$5,0,0)))</f>
        <v>0</v>
      </c>
      <c r="I15" s="35">
        <f>IF(T15&gt;(Калькулятор!$B$5+2),"",IF(T15=Калькулятор!$B$5+2,0,IF(T15&lt;=Калькулятор!$B$5,0,0)))</f>
        <v>0</v>
      </c>
      <c r="J15" s="33">
        <f>IF(T15&gt;(Калькулятор!$B$5+2),"",IF(T15=Калькулятор!$B$5+2,SUM($J$7:J14),IF(T15&lt;=Калькулятор!$B$5,0,0)))</f>
        <v>0</v>
      </c>
      <c r="K15" s="36">
        <f>IF(T15&gt;(Калькулятор!$B$5+2),"",IF(T15=Калькулятор!$B$5+2,0,IF(T15&lt;=Калькулятор!$B$5,0,0)))</f>
        <v>0</v>
      </c>
      <c r="L15" s="34">
        <f>IF(T15&gt;(Калькулятор!$B$5+2),"",IF(T15=Калькулятор!$B$5+2,0,IF(T15&lt;=Калькулятор!$B$5,0,0)))</f>
        <v>0</v>
      </c>
      <c r="M15" s="34">
        <f>IF(T15&gt;(Калькулятор!$B$5+2),"",IF(T15=Калькулятор!$B$5+2,0,IF(T15&lt;=Калькулятор!$B$5,0,0)))</f>
        <v>0</v>
      </c>
      <c r="N15" s="34">
        <f>IF(T15&gt;(Калькулятор!$B$5+2),"",IF(T15=Калькулятор!$B$5+2,0,IF(T15&lt;=Калькулятор!$B$5,0,0)))</f>
        <v>0</v>
      </c>
      <c r="O15" s="34">
        <f>IF(T15&gt;(Калькулятор!$B$5+2),"",IF(T15=Калькулятор!$B$5+2,0,IF(T15&lt;=Калькулятор!$B$5,0,0)))</f>
        <v>0</v>
      </c>
      <c r="P15" s="34">
        <f>IF(T15&gt;(Калькулятор!$B$5+2),"",IF(T15=Калькулятор!$B$5+2,0,IF(T15&lt;=Калькулятор!$B$5,0,0)))</f>
        <v>0</v>
      </c>
      <c r="Q15" s="34">
        <f>IF(T15&gt;(Калькулятор!$B$5+2),"",IF(T15=Калькулятор!$B$5+2,0,IF(T15&lt;=Калькулятор!$B$5,0,0)))</f>
        <v>0</v>
      </c>
      <c r="R15" s="37" t="str">
        <f>IF(T15&gt;(Калькулятор!$B$5+2),"",IF(T15=Калькулятор!$B$5+2,XIRR($D$7:D14,$B$7:B14,50),"Х"))</f>
        <v>Х</v>
      </c>
      <c r="S15" s="38" t="str">
        <f>IF(T15&gt;(Калькулятор!$B$5+2),"",IF(T15=Калькулятор!$B$5+2,F15+E15+J15,"Х"))</f>
        <v>Х</v>
      </c>
      <c r="T15" s="28">
        <v>9</v>
      </c>
      <c r="U15" s="29">
        <f ca="1">Калькулятор!E12</f>
        <v>-1000</v>
      </c>
    </row>
    <row r="16" spans="1:21" ht="15.6" x14ac:dyDescent="0.3">
      <c r="A16" s="30">
        <f ca="1">IF(T16&gt;(Калькулятор!$B$5+2),"",IF(T16=Калькулятор!$B$5+2,"Усього",Калькулятор!C13))</f>
        <v>9</v>
      </c>
      <c r="B16" s="31">
        <f ca="1">IF(T16&gt;(Калькулятор!$B$5+2),"",IF(T16=Калькулятор!$B$5+2,"Х",Калькулятор!D13))</f>
        <v>45659</v>
      </c>
      <c r="C16" s="32">
        <f ca="1">IF(T16&gt;(Калькулятор!$B$5+2),"",IF(T16=Калькулятор!$B$5+2,SUM($C$8:C15),IFERROR(B16-B15,"")))</f>
        <v>5</v>
      </c>
      <c r="D16" s="33">
        <f ca="1">IF(T16&gt;(Калькулятор!$B$5+2),"",IF(T16=Калькулятор!$B$5+2,SUM(D15),Калькулятор!I13))</f>
        <v>50</v>
      </c>
      <c r="E16" s="33">
        <f ca="1">IF(T16&gt;(Калькулятор!$B$5+2),"",IF(T16=Калькулятор!$B$5+2,SUM(E15),Калькулятор!G13))</f>
        <v>0</v>
      </c>
      <c r="F16" s="33">
        <f ca="1">IF(T16&gt;(Калькулятор!$B$5+2),"",IF(T16=Калькулятор!$B$5+2,SUM($F$7:F15),Калькулятор!H13))</f>
        <v>50</v>
      </c>
      <c r="G16" s="34">
        <f>IF(T16&gt;(Калькулятор!$B$5+2),"",IF(T16=Калькулятор!$B$5+2,0,IF(T16&lt;=Калькулятор!$B$5,0,0)))</f>
        <v>0</v>
      </c>
      <c r="H16" s="34">
        <f>IF(T16&gt;(Калькулятор!$B$5+2),"",IF(T16=Калькулятор!$B$5+2,0,IF(T16&lt;=Калькулятор!$B$5,0,0)))</f>
        <v>0</v>
      </c>
      <c r="I16" s="35">
        <f>IF(T16&gt;(Калькулятор!$B$5+2),"",IF(T16=Калькулятор!$B$5+2,0,IF(T16&lt;=Калькулятор!$B$5,0,0)))</f>
        <v>0</v>
      </c>
      <c r="J16" s="33">
        <f>IF(T16&gt;(Калькулятор!$B$5+2),"",IF(T16=Калькулятор!$B$5+2,SUM($J$7:J15),IF(T16&lt;=Калькулятор!$B$5,0,0)))</f>
        <v>0</v>
      </c>
      <c r="K16" s="36">
        <f>IF(T16&gt;(Калькулятор!$B$5+2),"",IF(T16=Калькулятор!$B$5+2,0,IF(T16&lt;=Калькулятор!$B$5,0,0)))</f>
        <v>0</v>
      </c>
      <c r="L16" s="34">
        <f>IF(T16&gt;(Калькулятор!$B$5+2),"",IF(T16=Калькулятор!$B$5+2,0,IF(T16&lt;=Калькулятор!$B$5,0,0)))</f>
        <v>0</v>
      </c>
      <c r="M16" s="34">
        <f>IF(T16&gt;(Калькулятор!$B$5+2),"",IF(T16=Калькулятор!$B$5+2,0,IF(T16&lt;=Калькулятор!$B$5,0,0)))</f>
        <v>0</v>
      </c>
      <c r="N16" s="34">
        <f>IF(T16&gt;(Калькулятор!$B$5+2),"",IF(T16=Калькулятор!$B$5+2,0,IF(T16&lt;=Калькулятор!$B$5,0,0)))</f>
        <v>0</v>
      </c>
      <c r="O16" s="34">
        <f>IF(T16&gt;(Калькулятор!$B$5+2),"",IF(T16=Калькулятор!$B$5+2,0,IF(T16&lt;=Калькулятор!$B$5,0,0)))</f>
        <v>0</v>
      </c>
      <c r="P16" s="34">
        <f>IF(T16&gt;(Калькулятор!$B$5+2),"",IF(T16=Калькулятор!$B$5+2,0,IF(T16&lt;=Калькулятор!$B$5,0,0)))</f>
        <v>0</v>
      </c>
      <c r="Q16" s="34">
        <f>IF(T16&gt;(Калькулятор!$B$5+2),"",IF(T16=Калькулятор!$B$5+2,0,IF(T16&lt;=Калькулятор!$B$5,0,0)))</f>
        <v>0</v>
      </c>
      <c r="R16" s="37" t="str">
        <f>IF(T16&gt;(Калькулятор!$B$5+2),"",IF(T16=Калькулятор!$B$5+2,XIRR($D$7:D15,$B$7:B15,50),"Х"))</f>
        <v>Х</v>
      </c>
      <c r="S16" s="38" t="str">
        <f>IF(T16&gt;(Калькулятор!$B$5+2),"",IF(T16=Калькулятор!$B$5+2,F16+E16+J16,"Х"))</f>
        <v>Х</v>
      </c>
      <c r="T16" s="28">
        <v>10</v>
      </c>
      <c r="U16" s="29">
        <f ca="1">Калькулятор!E13</f>
        <v>-1000</v>
      </c>
    </row>
    <row r="17" spans="1:21" ht="15.6" x14ac:dyDescent="0.3">
      <c r="A17" s="30">
        <f ca="1">IF(T17&gt;(Калькулятор!$B$5+2),"",IF(T17=Калькулятор!$B$5+2,"Усього",Калькулятор!C14))</f>
        <v>10</v>
      </c>
      <c r="B17" s="31">
        <f ca="1">IF(T17&gt;(Калькулятор!$B$5+2),"",IF(T17=Калькулятор!$B$5+2,"Х",Калькулятор!D14))</f>
        <v>45664</v>
      </c>
      <c r="C17" s="32">
        <f ca="1">IF(T17&gt;(Калькулятор!$B$5+2),"",IF(T17=Калькулятор!$B$5+2,SUM($C$8:C16),IFERROR(B17-B16,"")))</f>
        <v>5</v>
      </c>
      <c r="D17" s="33">
        <f ca="1">IF(T17&gt;(Калькулятор!$B$5+2),"",IF(T17=Калькулятор!$B$5+2,SUM(D16),Калькулятор!I14))</f>
        <v>50</v>
      </c>
      <c r="E17" s="33">
        <f ca="1">IF(T17&gt;(Калькулятор!$B$5+2),"",IF(T17=Калькулятор!$B$5+2,SUM(E16),Калькулятор!G14))</f>
        <v>0</v>
      </c>
      <c r="F17" s="33">
        <f ca="1">IF(T17&gt;(Калькулятор!$B$5+2),"",IF(T17=Калькулятор!$B$5+2,SUM($F$7:F16),Калькулятор!H14))</f>
        <v>50</v>
      </c>
      <c r="G17" s="34">
        <f>IF(T17&gt;(Калькулятор!$B$5+2),"",IF(T17=Калькулятор!$B$5+2,0,IF(T17&lt;=Калькулятор!$B$5,0,0)))</f>
        <v>0</v>
      </c>
      <c r="H17" s="34">
        <f>IF(T17&gt;(Калькулятор!$B$5+2),"",IF(T17=Калькулятор!$B$5+2,0,IF(T17&lt;=Калькулятор!$B$5,0,0)))</f>
        <v>0</v>
      </c>
      <c r="I17" s="35">
        <f>IF(T17&gt;(Калькулятор!$B$5+2),"",IF(T17=Калькулятор!$B$5+2,0,IF(T17&lt;=Калькулятор!$B$5,0,0)))</f>
        <v>0</v>
      </c>
      <c r="J17" s="33">
        <f>IF(T17&gt;(Калькулятор!$B$5+2),"",IF(T17=Калькулятор!$B$5+2,SUM($J$7:J16),IF(T17&lt;=Калькулятор!$B$5,0,0)))</f>
        <v>0</v>
      </c>
      <c r="K17" s="36">
        <f>IF(T17&gt;(Калькулятор!$B$5+2),"",IF(T17=Калькулятор!$B$5+2,0,IF(T17&lt;=Калькулятор!$B$5,0,0)))</f>
        <v>0</v>
      </c>
      <c r="L17" s="34">
        <f>IF(T17&gt;(Калькулятор!$B$5+2),"",IF(T17=Калькулятор!$B$5+2,0,IF(T17&lt;=Калькулятор!$B$5,0,0)))</f>
        <v>0</v>
      </c>
      <c r="M17" s="34">
        <f>IF(T17&gt;(Калькулятор!$B$5+2),"",IF(T17=Калькулятор!$B$5+2,0,IF(T17&lt;=Калькулятор!$B$5,0,0)))</f>
        <v>0</v>
      </c>
      <c r="N17" s="34">
        <f>IF(T17&gt;(Калькулятор!$B$5+2),"",IF(T17=Калькулятор!$B$5+2,0,IF(T17&lt;=Калькулятор!$B$5,0,0)))</f>
        <v>0</v>
      </c>
      <c r="O17" s="34">
        <f>IF(T17&gt;(Калькулятор!$B$5+2),"",IF(T17=Калькулятор!$B$5+2,0,IF(T17&lt;=Калькулятор!$B$5,0,0)))</f>
        <v>0</v>
      </c>
      <c r="P17" s="34">
        <f>IF(T17&gt;(Калькулятор!$B$5+2),"",IF(T17=Калькулятор!$B$5+2,0,IF(T17&lt;=Калькулятор!$B$5,0,0)))</f>
        <v>0</v>
      </c>
      <c r="Q17" s="34">
        <f>IF(T17&gt;(Калькулятор!$B$5+2),"",IF(T17=Калькулятор!$B$5+2,0,IF(T17&lt;=Калькулятор!$B$5,0,0)))</f>
        <v>0</v>
      </c>
      <c r="R17" s="37" t="str">
        <f>IF(T17&gt;(Калькулятор!$B$5+2),"",IF(T17=Калькулятор!$B$5+2,XIRR($D$7:D16,$B$7:B16,50),"Х"))</f>
        <v>Х</v>
      </c>
      <c r="S17" s="38" t="str">
        <f>IF(T17&gt;(Калькулятор!$B$5+2),"",IF(T17=Калькулятор!$B$5+2,F17+E17+J17,"Х"))</f>
        <v>Х</v>
      </c>
      <c r="T17" s="28">
        <v>11</v>
      </c>
      <c r="U17" s="29">
        <f ca="1">Калькулятор!E14</f>
        <v>-1000</v>
      </c>
    </row>
    <row r="18" spans="1:21" ht="15.6" x14ac:dyDescent="0.3">
      <c r="A18" s="30">
        <f ca="1">IF(T18&gt;(Калькулятор!$B$5+2),"",IF(T18=Калькулятор!$B$5+2,"Усього",Калькулятор!C15))</f>
        <v>11</v>
      </c>
      <c r="B18" s="31">
        <f ca="1">IF(T18&gt;(Калькулятор!$B$5+2),"",IF(T18=Калькулятор!$B$5+2,"Х",Калькулятор!D15))</f>
        <v>45669</v>
      </c>
      <c r="C18" s="32">
        <f ca="1">IF(T18&gt;(Калькулятор!$B$5+2),"",IF(T18=Калькулятор!$B$5+2,SUM($C$8:C17),IFERROR(B18-B17,"")))</f>
        <v>5</v>
      </c>
      <c r="D18" s="33">
        <f ca="1">IF(T18&gt;(Калькулятор!$B$5+2),"",IF(T18=Калькулятор!$B$5+2,SUM(D17),Калькулятор!I15))</f>
        <v>50</v>
      </c>
      <c r="E18" s="33">
        <f ca="1">IF(T18&gt;(Калькулятор!$B$5+2),"",IF(T18=Калькулятор!$B$5+2,SUM(E17),Калькулятор!G15))</f>
        <v>0</v>
      </c>
      <c r="F18" s="33">
        <f ca="1">IF(T18&gt;(Калькулятор!$B$5+2),"",IF(T18=Калькулятор!$B$5+2,SUM($F$7:F17),Калькулятор!H15))</f>
        <v>50</v>
      </c>
      <c r="G18" s="34">
        <f>IF(T18&gt;(Калькулятор!$B$5+2),"",IF(T18=Калькулятор!$B$5+2,0,IF(T18&lt;=Калькулятор!$B$5,0,0)))</f>
        <v>0</v>
      </c>
      <c r="H18" s="34">
        <f>IF(T18&gt;(Калькулятор!$B$5+2),"",IF(T18=Калькулятор!$B$5+2,0,IF(T18&lt;=Калькулятор!$B$5,0,0)))</f>
        <v>0</v>
      </c>
      <c r="I18" s="35">
        <f>IF(T18&gt;(Калькулятор!$B$5+2),"",IF(T18=Калькулятор!$B$5+2,0,IF(T18&lt;=Калькулятор!$B$5,0,0)))</f>
        <v>0</v>
      </c>
      <c r="J18" s="33">
        <f>IF(T18&gt;(Калькулятор!$B$5+2),"",IF(T18=Калькулятор!$B$5+2,SUM($J$7:J17),IF(T18&lt;=Калькулятор!$B$5,0,0)))</f>
        <v>0</v>
      </c>
      <c r="K18" s="36">
        <f>IF(T18&gt;(Калькулятор!$B$5+2),"",IF(T18=Калькулятор!$B$5+2,0,IF(T18&lt;=Калькулятор!$B$5,0,0)))</f>
        <v>0</v>
      </c>
      <c r="L18" s="34">
        <f>IF(T18&gt;(Калькулятор!$B$5+2),"",IF(T18=Калькулятор!$B$5+2,0,IF(T18&lt;=Калькулятор!$B$5,0,0)))</f>
        <v>0</v>
      </c>
      <c r="M18" s="34">
        <f>IF(T18&gt;(Калькулятор!$B$5+2),"",IF(T18=Калькулятор!$B$5+2,0,IF(T18&lt;=Калькулятор!$B$5,0,0)))</f>
        <v>0</v>
      </c>
      <c r="N18" s="34">
        <f>IF(T18&gt;(Калькулятор!$B$5+2),"",IF(T18=Калькулятор!$B$5+2,0,IF(T18&lt;=Калькулятор!$B$5,0,0)))</f>
        <v>0</v>
      </c>
      <c r="O18" s="34">
        <f>IF(T18&gt;(Калькулятор!$B$5+2),"",IF(T18=Калькулятор!$B$5+2,0,IF(T18&lt;=Калькулятор!$B$5,0,0)))</f>
        <v>0</v>
      </c>
      <c r="P18" s="34">
        <f>IF(T18&gt;(Калькулятор!$B$5+2),"",IF(T18=Калькулятор!$B$5+2,0,IF(T18&lt;=Калькулятор!$B$5,0,0)))</f>
        <v>0</v>
      </c>
      <c r="Q18" s="34">
        <f>IF(T18&gt;(Калькулятор!$B$5+2),"",IF(T18=Калькулятор!$B$5+2,0,IF(T18&lt;=Калькулятор!$B$5,0,0)))</f>
        <v>0</v>
      </c>
      <c r="R18" s="37" t="str">
        <f>IF(T18&gt;(Калькулятор!$B$5+2),"",IF(T18=Калькулятор!$B$5+2,XIRR($D$7:D17,$B$7:B17,50),"Х"))</f>
        <v>Х</v>
      </c>
      <c r="S18" s="38" t="str">
        <f>IF(T18&gt;(Калькулятор!$B$5+2),"",IF(T18=Калькулятор!$B$5+2,F18+E18+J18,"Х"))</f>
        <v>Х</v>
      </c>
      <c r="T18" s="28">
        <v>12</v>
      </c>
      <c r="U18" s="29">
        <f ca="1">Калькулятор!E15</f>
        <v>-1000</v>
      </c>
    </row>
    <row r="19" spans="1:21" ht="15.6" x14ac:dyDescent="0.3">
      <c r="A19" s="30">
        <f ca="1">IF(T19&gt;(Калькулятор!$B$5+2),"",IF(T19=Калькулятор!$B$5+2,"Усього",Калькулятор!C16))</f>
        <v>12</v>
      </c>
      <c r="B19" s="31">
        <f ca="1">IF(T19&gt;(Калькулятор!$B$5+2),"",IF(T19=Калькулятор!$B$5+2,"Х",Калькулятор!D16))</f>
        <v>45674</v>
      </c>
      <c r="C19" s="32">
        <f ca="1">IF(T19&gt;(Калькулятор!$B$5+2),"",IF(T19=Калькулятор!$B$5+2,SUM($C$8:C18),IFERROR(B19-B18,"")))</f>
        <v>5</v>
      </c>
      <c r="D19" s="33">
        <f ca="1">IF(T19&gt;(Калькулятор!$B$5+2),"",IF(T19=Калькулятор!$B$5+2,SUM(D18),Калькулятор!I16))</f>
        <v>50</v>
      </c>
      <c r="E19" s="33">
        <f ca="1">IF(T19&gt;(Калькулятор!$B$5+2),"",IF(T19=Калькулятор!$B$5+2,SUM(E18),Калькулятор!G16))</f>
        <v>0</v>
      </c>
      <c r="F19" s="33">
        <f ca="1">IF(T19&gt;(Калькулятор!$B$5+2),"",IF(T19=Калькулятор!$B$5+2,SUM($F$7:F18),Калькулятор!H16))</f>
        <v>50</v>
      </c>
      <c r="G19" s="34">
        <f>IF(T19&gt;(Калькулятор!$B$5+2),"",IF(T19=Калькулятор!$B$5+2,0,IF(T19&lt;=Калькулятор!$B$5,0,0)))</f>
        <v>0</v>
      </c>
      <c r="H19" s="34">
        <f>IF(T19&gt;(Калькулятор!$B$5+2),"",IF(T19=Калькулятор!$B$5+2,0,IF(T19&lt;=Калькулятор!$B$5,0,0)))</f>
        <v>0</v>
      </c>
      <c r="I19" s="35">
        <f>IF(T19&gt;(Калькулятор!$B$5+2),"",IF(T19=Калькулятор!$B$5+2,0,IF(T19&lt;=Калькулятор!$B$5,0,0)))</f>
        <v>0</v>
      </c>
      <c r="J19" s="33">
        <f>IF(T19&gt;(Калькулятор!$B$5+2),"",IF(T19=Калькулятор!$B$5+2,SUM($J$7:J18),IF(T19&lt;=Калькулятор!$B$5,0,0)))</f>
        <v>0</v>
      </c>
      <c r="K19" s="36">
        <f>IF(T19&gt;(Калькулятор!$B$5+2),"",IF(T19=Калькулятор!$B$5+2,0,IF(T19&lt;=Калькулятор!$B$5,0,0)))</f>
        <v>0</v>
      </c>
      <c r="L19" s="34">
        <f>IF(T19&gt;(Калькулятор!$B$5+2),"",IF(T19=Калькулятор!$B$5+2,0,IF(T19&lt;=Калькулятор!$B$5,0,0)))</f>
        <v>0</v>
      </c>
      <c r="M19" s="34">
        <f>IF(T19&gt;(Калькулятор!$B$5+2),"",IF(T19=Калькулятор!$B$5+2,0,IF(T19&lt;=Калькулятор!$B$5,0,0)))</f>
        <v>0</v>
      </c>
      <c r="N19" s="34">
        <f>IF(T19&gt;(Калькулятор!$B$5+2),"",IF(T19=Калькулятор!$B$5+2,0,IF(T19&lt;=Калькулятор!$B$5,0,0)))</f>
        <v>0</v>
      </c>
      <c r="O19" s="34">
        <f>IF(T19&gt;(Калькулятор!$B$5+2),"",IF(T19=Калькулятор!$B$5+2,0,IF(T19&lt;=Калькулятор!$B$5,0,0)))</f>
        <v>0</v>
      </c>
      <c r="P19" s="34">
        <f>IF(T19&gt;(Калькулятор!$B$5+2),"",IF(T19=Калькулятор!$B$5+2,0,IF(T19&lt;=Калькулятор!$B$5,0,0)))</f>
        <v>0</v>
      </c>
      <c r="Q19" s="34">
        <f>IF(T19&gt;(Калькулятор!$B$5+2),"",IF(T19=Калькулятор!$B$5+2,0,IF(T19&lt;=Калькулятор!$B$5,0,0)))</f>
        <v>0</v>
      </c>
      <c r="R19" s="37" t="str">
        <f>IF(T19&gt;(Калькулятор!$B$5+2),"",IF(T19=Калькулятор!$B$5+2,XIRR($D$7:D18,$B$7:B18,50),"Х"))</f>
        <v>Х</v>
      </c>
      <c r="S19" s="38" t="str">
        <f>IF(T19&gt;(Калькулятор!$B$5+2),"",IF(T19=Калькулятор!$B$5+2,F19+E19+J19,"Х"))</f>
        <v>Х</v>
      </c>
      <c r="T19" s="28">
        <v>13</v>
      </c>
      <c r="U19" s="29">
        <f ca="1">Калькулятор!E16</f>
        <v>-1000</v>
      </c>
    </row>
    <row r="20" spans="1:21" ht="15.6" x14ac:dyDescent="0.3">
      <c r="A20" s="30">
        <f ca="1">IF(T20&gt;(Калькулятор!$B$5+2),"",IF(T20=Калькулятор!$B$5+2,"Усього",Калькулятор!C17))</f>
        <v>13</v>
      </c>
      <c r="B20" s="31">
        <f ca="1">IF(T20&gt;(Калькулятор!$B$5+2),"",IF(T20=Калькулятор!$B$5+2,"Х",Калькулятор!D17))</f>
        <v>45679</v>
      </c>
      <c r="C20" s="32">
        <f ca="1">IF(T20&gt;(Калькулятор!$B$5+2),"",IF(T20=Калькулятор!$B$5+2,SUM($C$8:C19),IFERROR(B20-B19,"")))</f>
        <v>5</v>
      </c>
      <c r="D20" s="33">
        <f ca="1">IF(T20&gt;(Калькулятор!$B$5+2),"",IF(T20=Калькулятор!$B$5+2,SUM(D19),Калькулятор!I17))</f>
        <v>50</v>
      </c>
      <c r="E20" s="33">
        <f ca="1">IF(T20&gt;(Калькулятор!$B$5+2),"",IF(T20=Калькулятор!$B$5+2,SUM(E19),Калькулятор!G17))</f>
        <v>0</v>
      </c>
      <c r="F20" s="33">
        <f ca="1">IF(T20&gt;(Калькулятор!$B$5+2),"",IF(T20=Калькулятор!$B$5+2,SUM($F$7:F19),Калькулятор!H17))</f>
        <v>50</v>
      </c>
      <c r="G20" s="34">
        <f>IF(T20&gt;(Калькулятор!$B$5+2),"",IF(T20=Калькулятор!$B$5+2,0,IF(T20&lt;=Калькулятор!$B$5,0,0)))</f>
        <v>0</v>
      </c>
      <c r="H20" s="34">
        <f>IF(T20&gt;(Калькулятор!$B$5+2),"",IF(T20=Калькулятор!$B$5+2,0,IF(T20&lt;=Калькулятор!$B$5,0,0)))</f>
        <v>0</v>
      </c>
      <c r="I20" s="35">
        <f>IF(T20&gt;(Калькулятор!$B$5+2),"",IF(T20=Калькулятор!$B$5+2,0,IF(T20&lt;=Калькулятор!$B$5,0,0)))</f>
        <v>0</v>
      </c>
      <c r="J20" s="33">
        <f>IF(T20&gt;(Калькулятор!$B$5+2),"",IF(T20=Калькулятор!$B$5+2,SUM($J$7:J19),IF(T20&lt;=Калькулятор!$B$5,0,0)))</f>
        <v>0</v>
      </c>
      <c r="K20" s="36">
        <f>IF(T20&gt;(Калькулятор!$B$5+2),"",IF(T20=Калькулятор!$B$5+2,0,IF(T20&lt;=Калькулятор!$B$5,0,0)))</f>
        <v>0</v>
      </c>
      <c r="L20" s="34">
        <f>IF(T20&gt;(Калькулятор!$B$5+2),"",IF(T20=Калькулятор!$B$5+2,0,IF(T20&lt;=Калькулятор!$B$5,0,0)))</f>
        <v>0</v>
      </c>
      <c r="M20" s="34">
        <f>IF(T20&gt;(Калькулятор!$B$5+2),"",IF(T20=Калькулятор!$B$5+2,0,IF(T20&lt;=Калькулятор!$B$5,0,0)))</f>
        <v>0</v>
      </c>
      <c r="N20" s="34">
        <f>IF(T20&gt;(Калькулятор!$B$5+2),"",IF(T20=Калькулятор!$B$5+2,0,IF(T20&lt;=Калькулятор!$B$5,0,0)))</f>
        <v>0</v>
      </c>
      <c r="O20" s="34">
        <f>IF(T20&gt;(Калькулятор!$B$5+2),"",IF(T20=Калькулятор!$B$5+2,0,IF(T20&lt;=Калькулятор!$B$5,0,0)))</f>
        <v>0</v>
      </c>
      <c r="P20" s="34">
        <f>IF(T20&gt;(Калькулятор!$B$5+2),"",IF(T20=Калькулятор!$B$5+2,0,IF(T20&lt;=Калькулятор!$B$5,0,0)))</f>
        <v>0</v>
      </c>
      <c r="Q20" s="34">
        <f>IF(T20&gt;(Калькулятор!$B$5+2),"",IF(T20=Калькулятор!$B$5+2,0,IF(T20&lt;=Калькулятор!$B$5,0,0)))</f>
        <v>0</v>
      </c>
      <c r="R20" s="37" t="str">
        <f>IF(T20&gt;(Калькулятор!$B$5+2),"",IF(T20=Калькулятор!$B$5+2,XIRR($D$7:D19,$B$7:B19,50),"Х"))</f>
        <v>Х</v>
      </c>
      <c r="S20" s="38" t="str">
        <f>IF(T20&gt;(Калькулятор!$B$5+2),"",IF(T20=Калькулятор!$B$5+2,F20+E20+J20,"Х"))</f>
        <v>Х</v>
      </c>
      <c r="T20" s="28">
        <v>14</v>
      </c>
      <c r="U20" s="29">
        <f ca="1">Калькулятор!E17</f>
        <v>-1000</v>
      </c>
    </row>
    <row r="21" spans="1:21" ht="15.6" x14ac:dyDescent="0.3">
      <c r="A21" s="30">
        <f ca="1">IF(T21&gt;(Калькулятор!$B$5+2),"",IF(T21=Калькулятор!$B$5+2,"Усього",Калькулятор!C18))</f>
        <v>14</v>
      </c>
      <c r="B21" s="31">
        <f ca="1">IF(T21&gt;(Калькулятор!$B$5+2),"",IF(T21=Калькулятор!$B$5+2,"Х",Калькулятор!D18))</f>
        <v>45684</v>
      </c>
      <c r="C21" s="32">
        <f ca="1">IF(T21&gt;(Калькулятор!$B$5+2),"",IF(T21=Калькулятор!$B$5+2,SUM($C$8:C20),IFERROR(B21-B20,"")))</f>
        <v>5</v>
      </c>
      <c r="D21" s="33">
        <f ca="1">IF(T21&gt;(Калькулятор!$B$5+2),"",IF(T21=Калькулятор!$B$5+2,SUM(D20),Калькулятор!I18))</f>
        <v>50</v>
      </c>
      <c r="E21" s="33">
        <f ca="1">IF(T21&gt;(Калькулятор!$B$5+2),"",IF(T21=Калькулятор!$B$5+2,SUM(E20),Калькулятор!G18))</f>
        <v>0</v>
      </c>
      <c r="F21" s="33">
        <f ca="1">IF(T21&gt;(Калькулятор!$B$5+2),"",IF(T21=Калькулятор!$B$5+2,SUM($F$7:F20),Калькулятор!H18))</f>
        <v>50</v>
      </c>
      <c r="G21" s="34">
        <f>IF(T21&gt;(Калькулятор!$B$5+2),"",IF(T21=Калькулятор!$B$5+2,0,IF(T21&lt;=Калькулятор!$B$5,0,0)))</f>
        <v>0</v>
      </c>
      <c r="H21" s="34">
        <f>IF(T21&gt;(Калькулятор!$B$5+2),"",IF(T21=Калькулятор!$B$5+2,0,IF(T21&lt;=Калькулятор!$B$5,0,0)))</f>
        <v>0</v>
      </c>
      <c r="I21" s="35">
        <f>IF(T21&gt;(Калькулятор!$B$5+2),"",IF(T21=Калькулятор!$B$5+2,0,IF(T21&lt;=Калькулятор!$B$5,0,0)))</f>
        <v>0</v>
      </c>
      <c r="J21" s="33">
        <f>IF(T21&gt;(Калькулятор!$B$5+2),"",IF(T21=Калькулятор!$B$5+2,SUM($J$7:J20),IF(T21&lt;=Калькулятор!$B$5,0,0)))</f>
        <v>0</v>
      </c>
      <c r="K21" s="36">
        <f>IF(T21&gt;(Калькулятор!$B$5+2),"",IF(T21=Калькулятор!$B$5+2,0,IF(T21&lt;=Калькулятор!$B$5,0,0)))</f>
        <v>0</v>
      </c>
      <c r="L21" s="34">
        <f>IF(T21&gt;(Калькулятор!$B$5+2),"",IF(T21=Калькулятор!$B$5+2,0,IF(T21&lt;=Калькулятор!$B$5,0,0)))</f>
        <v>0</v>
      </c>
      <c r="M21" s="34">
        <f>IF(T21&gt;(Калькулятор!$B$5+2),"",IF(T21=Калькулятор!$B$5+2,0,IF(T21&lt;=Калькулятор!$B$5,0,0)))</f>
        <v>0</v>
      </c>
      <c r="N21" s="34">
        <f>IF(T21&gt;(Калькулятор!$B$5+2),"",IF(T21=Калькулятор!$B$5+2,0,IF(T21&lt;=Калькулятор!$B$5,0,0)))</f>
        <v>0</v>
      </c>
      <c r="O21" s="34">
        <f>IF(T21&gt;(Калькулятор!$B$5+2),"",IF(T21=Калькулятор!$B$5+2,0,IF(T21&lt;=Калькулятор!$B$5,0,0)))</f>
        <v>0</v>
      </c>
      <c r="P21" s="34">
        <f>IF(T21&gt;(Калькулятор!$B$5+2),"",IF(T21=Калькулятор!$B$5+2,0,IF(T21&lt;=Калькулятор!$B$5,0,0)))</f>
        <v>0</v>
      </c>
      <c r="Q21" s="34">
        <f>IF(T21&gt;(Калькулятор!$B$5+2),"",IF(T21=Калькулятор!$B$5+2,0,IF(T21&lt;=Калькулятор!$B$5,0,0)))</f>
        <v>0</v>
      </c>
      <c r="R21" s="37" t="str">
        <f>IF(T21&gt;(Калькулятор!$B$5+2),"",IF(T21=Калькулятор!$B$5+2,XIRR($D$7:D20,$B$7:B20,50),"Х"))</f>
        <v>Х</v>
      </c>
      <c r="S21" s="38" t="str">
        <f>IF(T21&gt;(Калькулятор!$B$5+2),"",IF(T21=Калькулятор!$B$5+2,F21+E21+J21,"Х"))</f>
        <v>Х</v>
      </c>
      <c r="T21" s="28">
        <v>15</v>
      </c>
      <c r="U21" s="29">
        <f ca="1">Калькулятор!E18</f>
        <v>-1000</v>
      </c>
    </row>
    <row r="22" spans="1:21" ht="15.6" x14ac:dyDescent="0.3">
      <c r="A22" s="30">
        <f ca="1">IF(T22&gt;(Калькулятор!$B$5+2),"",IF(T22=Калькулятор!$B$5+2,"Усього",Калькулятор!C19))</f>
        <v>15</v>
      </c>
      <c r="B22" s="31">
        <f ca="1">IF(T22&gt;(Калькулятор!$B$5+2),"",IF(T22=Калькулятор!$B$5+2,"Х",Калькулятор!D19))</f>
        <v>45689</v>
      </c>
      <c r="C22" s="32">
        <f ca="1">IF(T22&gt;(Калькулятор!$B$5+2),"",IF(T22=Калькулятор!$B$5+2,SUM($C$8:C21),IFERROR(B22-B21,"")))</f>
        <v>5</v>
      </c>
      <c r="D22" s="33">
        <f ca="1">IF(T22&gt;(Калькулятор!$B$5+2),"",IF(T22=Калькулятор!$B$5+2,SUM(D21),Калькулятор!I19))</f>
        <v>50</v>
      </c>
      <c r="E22" s="33">
        <f ca="1">IF(T22&gt;(Калькулятор!$B$5+2),"",IF(T22=Калькулятор!$B$5+2,SUM(E21),Калькулятор!G19))</f>
        <v>0</v>
      </c>
      <c r="F22" s="33">
        <f ca="1">IF(T22&gt;(Калькулятор!$B$5+2),"",IF(T22=Калькулятор!$B$5+2,SUM($F$7:F21),Калькулятор!H19))</f>
        <v>50</v>
      </c>
      <c r="G22" s="34">
        <f>IF(T22&gt;(Калькулятор!$B$5+2),"",IF(T22=Калькулятор!$B$5+2,0,IF(T22&lt;=Калькулятор!$B$5,0,0)))</f>
        <v>0</v>
      </c>
      <c r="H22" s="34">
        <f>IF(T22&gt;(Калькулятор!$B$5+2),"",IF(T22=Калькулятор!$B$5+2,0,IF(T22&lt;=Калькулятор!$B$5,0,0)))</f>
        <v>0</v>
      </c>
      <c r="I22" s="35">
        <f>IF(T22&gt;(Калькулятор!$B$5+2),"",IF(T22=Калькулятор!$B$5+2,0,IF(T22&lt;=Калькулятор!$B$5,0,0)))</f>
        <v>0</v>
      </c>
      <c r="J22" s="33">
        <f>IF(T22&gt;(Калькулятор!$B$5+2),"",IF(T22=Калькулятор!$B$5+2,SUM($J$7:J21),IF(T22&lt;=Калькулятор!$B$5,0,0)))</f>
        <v>0</v>
      </c>
      <c r="K22" s="36">
        <f>IF(T22&gt;(Калькулятор!$B$5+2),"",IF(T22=Калькулятор!$B$5+2,0,IF(T22&lt;=Калькулятор!$B$5,0,0)))</f>
        <v>0</v>
      </c>
      <c r="L22" s="34">
        <f>IF(T22&gt;(Калькулятор!$B$5+2),"",IF(T22=Калькулятор!$B$5+2,0,IF(T22&lt;=Калькулятор!$B$5,0,0)))</f>
        <v>0</v>
      </c>
      <c r="M22" s="34">
        <f>IF(T22&gt;(Калькулятор!$B$5+2),"",IF(T22=Калькулятор!$B$5+2,0,IF(T22&lt;=Калькулятор!$B$5,0,0)))</f>
        <v>0</v>
      </c>
      <c r="N22" s="34">
        <f>IF(T22&gt;(Калькулятор!$B$5+2),"",IF(T22=Калькулятор!$B$5+2,0,IF(T22&lt;=Калькулятор!$B$5,0,0)))</f>
        <v>0</v>
      </c>
      <c r="O22" s="34">
        <f>IF(T22&gt;(Калькулятор!$B$5+2),"",IF(T22=Калькулятор!$B$5+2,0,IF(T22&lt;=Калькулятор!$B$5,0,0)))</f>
        <v>0</v>
      </c>
      <c r="P22" s="34">
        <f>IF(T22&gt;(Калькулятор!$B$5+2),"",IF(T22=Калькулятор!$B$5+2,0,IF(T22&lt;=Калькулятор!$B$5,0,0)))</f>
        <v>0</v>
      </c>
      <c r="Q22" s="34">
        <f>IF(T22&gt;(Калькулятор!$B$5+2),"",IF(T22=Калькулятор!$B$5+2,0,IF(T22&lt;=Калькулятор!$B$5,0,0)))</f>
        <v>0</v>
      </c>
      <c r="R22" s="37" t="str">
        <f>IF(T22&gt;(Калькулятор!$B$5+2),"",IF(T22=Калькулятор!$B$5+2,XIRR($D$7:D21,$B$7:B21,50),"Х"))</f>
        <v>Х</v>
      </c>
      <c r="S22" s="38" t="str">
        <f>IF(T22&gt;(Калькулятор!$B$5+2),"",IF(T22=Калькулятор!$B$5+2,F22+E22+J22,"Х"))</f>
        <v>Х</v>
      </c>
      <c r="T22" s="28">
        <v>16</v>
      </c>
      <c r="U22" s="29">
        <f ca="1">Калькулятор!E19</f>
        <v>-1000</v>
      </c>
    </row>
    <row r="23" spans="1:21" ht="15.6" x14ac:dyDescent="0.3">
      <c r="A23" s="30">
        <f ca="1">IF(T23&gt;(Калькулятор!$B$5+2),"",IF(T23=Калькулятор!$B$5+2,"Усього",Калькулятор!C20))</f>
        <v>16</v>
      </c>
      <c r="B23" s="31">
        <f ca="1">IF(T23&gt;(Калькулятор!$B$5+2),"",IF(T23=Калькулятор!$B$5+2,"Х",Калькулятор!D20))</f>
        <v>45694</v>
      </c>
      <c r="C23" s="32">
        <f ca="1">IF(T23&gt;(Калькулятор!$B$5+2),"",IF(T23=Калькулятор!$B$5+2,SUM($C$8:C22),IFERROR(B23-B22,"")))</f>
        <v>5</v>
      </c>
      <c r="D23" s="33">
        <f ca="1">IF(T23&gt;(Калькулятор!$B$5+2),"",IF(T23=Калькулятор!$B$5+2,SUM(D22),Калькулятор!I20))</f>
        <v>50</v>
      </c>
      <c r="E23" s="33">
        <f ca="1">IF(T23&gt;(Калькулятор!$B$5+2),"",IF(T23=Калькулятор!$B$5+2,SUM(E22),Калькулятор!G20))</f>
        <v>0</v>
      </c>
      <c r="F23" s="33">
        <f ca="1">IF(T23&gt;(Калькулятор!$B$5+2),"",IF(T23=Калькулятор!$B$5+2,SUM($F$7:F22),Калькулятор!H20))</f>
        <v>50</v>
      </c>
      <c r="G23" s="34">
        <f>IF(T23&gt;(Калькулятор!$B$5+2),"",IF(T23=Калькулятор!$B$5+2,0,IF(T23&lt;=Калькулятор!$B$5,0,0)))</f>
        <v>0</v>
      </c>
      <c r="H23" s="34">
        <f>IF(T23&gt;(Калькулятор!$B$5+2),"",IF(T23=Калькулятор!$B$5+2,0,IF(T23&lt;=Калькулятор!$B$5,0,0)))</f>
        <v>0</v>
      </c>
      <c r="I23" s="35">
        <f>IF(T23&gt;(Калькулятор!$B$5+2),"",IF(T23=Калькулятор!$B$5+2,0,IF(T23&lt;=Калькулятор!$B$5,0,0)))</f>
        <v>0</v>
      </c>
      <c r="J23" s="33">
        <f>IF(T23&gt;(Калькулятор!$B$5+2),"",IF(T23=Калькулятор!$B$5+2,SUM($J$7:J22),IF(T23&lt;=Калькулятор!$B$5,0,0)))</f>
        <v>0</v>
      </c>
      <c r="K23" s="36">
        <f>IF(T23&gt;(Калькулятор!$B$5+2),"",IF(T23=Калькулятор!$B$5+2,0,IF(T23&lt;=Калькулятор!$B$5,0,0)))</f>
        <v>0</v>
      </c>
      <c r="L23" s="34">
        <f>IF(T23&gt;(Калькулятор!$B$5+2),"",IF(T23=Калькулятор!$B$5+2,0,IF(T23&lt;=Калькулятор!$B$5,0,0)))</f>
        <v>0</v>
      </c>
      <c r="M23" s="34">
        <f>IF(T23&gt;(Калькулятор!$B$5+2),"",IF(T23=Калькулятор!$B$5+2,0,IF(T23&lt;=Калькулятор!$B$5,0,0)))</f>
        <v>0</v>
      </c>
      <c r="N23" s="34">
        <f>IF(T23&gt;(Калькулятор!$B$5+2),"",IF(T23=Калькулятор!$B$5+2,0,IF(T23&lt;=Калькулятор!$B$5,0,0)))</f>
        <v>0</v>
      </c>
      <c r="O23" s="34">
        <f>IF(T23&gt;(Калькулятор!$B$5+2),"",IF(T23=Калькулятор!$B$5+2,0,IF(T23&lt;=Калькулятор!$B$5,0,0)))</f>
        <v>0</v>
      </c>
      <c r="P23" s="34">
        <f>IF(T23&gt;(Калькулятор!$B$5+2),"",IF(T23=Калькулятор!$B$5+2,0,IF(T23&lt;=Калькулятор!$B$5,0,0)))</f>
        <v>0</v>
      </c>
      <c r="Q23" s="34">
        <f>IF(T23&gt;(Калькулятор!$B$5+2),"",IF(T23=Калькулятор!$B$5+2,0,IF(T23&lt;=Калькулятор!$B$5,0,0)))</f>
        <v>0</v>
      </c>
      <c r="R23" s="37" t="str">
        <f>IF(T23&gt;(Калькулятор!$B$5+2),"",IF(T23=Калькулятор!$B$5+2,XIRR($D$7:D22,$B$7:B22,50),"Х"))</f>
        <v>Х</v>
      </c>
      <c r="S23" s="38" t="str">
        <f>IF(T23&gt;(Калькулятор!$B$5+2),"",IF(T23=Калькулятор!$B$5+2,F23+E23+J23,"Х"))</f>
        <v>Х</v>
      </c>
      <c r="T23" s="28">
        <v>17</v>
      </c>
      <c r="U23" s="29">
        <f ca="1">Калькулятор!E20</f>
        <v>-1000</v>
      </c>
    </row>
    <row r="24" spans="1:21" ht="15.6" x14ac:dyDescent="0.3">
      <c r="A24" s="30">
        <f ca="1">IF(T24&gt;(Калькулятор!$B$5+2),"",IF(T24=Калькулятор!$B$5+2,"Усього",Калькулятор!C21))</f>
        <v>17</v>
      </c>
      <c r="B24" s="31">
        <f ca="1">IF(T24&gt;(Калькулятор!$B$5+2),"",IF(T24=Калькулятор!$B$5+2,"Х",Калькулятор!D21))</f>
        <v>45699</v>
      </c>
      <c r="C24" s="32">
        <f ca="1">IF(T24&gt;(Калькулятор!$B$5+2),"",IF(T24=Калькулятор!$B$5+2,SUM($C$8:C23),IFERROR(B24-B23,"")))</f>
        <v>5</v>
      </c>
      <c r="D24" s="33">
        <f ca="1">IF(T24&gt;(Калькулятор!$B$5+2),"",IF(T24=Калькулятор!$B$5+2,SUM(D23),Калькулятор!I21))</f>
        <v>50</v>
      </c>
      <c r="E24" s="33">
        <f ca="1">IF(T24&gt;(Калькулятор!$B$5+2),"",IF(T24=Калькулятор!$B$5+2,SUM(E23),Калькулятор!G21))</f>
        <v>0</v>
      </c>
      <c r="F24" s="33">
        <f ca="1">IF(T24&gt;(Калькулятор!$B$5+2),"",IF(T24=Калькулятор!$B$5+2,SUM($F$7:F23),Калькулятор!H21))</f>
        <v>50</v>
      </c>
      <c r="G24" s="34">
        <f>IF(T24&gt;(Калькулятор!$B$5+2),"",IF(T24=Калькулятор!$B$5+2,0,IF(T24&lt;=Калькулятор!$B$5,0,0)))</f>
        <v>0</v>
      </c>
      <c r="H24" s="34">
        <f>IF(T24&gt;(Калькулятор!$B$5+2),"",IF(T24=Калькулятор!$B$5+2,0,IF(T24&lt;=Калькулятор!$B$5,0,0)))</f>
        <v>0</v>
      </c>
      <c r="I24" s="35">
        <f>IF(T24&gt;(Калькулятор!$B$5+2),"",IF(T24=Калькулятор!$B$5+2,0,IF(T24&lt;=Калькулятор!$B$5,0,0)))</f>
        <v>0</v>
      </c>
      <c r="J24" s="33">
        <f>IF(T24&gt;(Калькулятор!$B$5+2),"",IF(T24=Калькулятор!$B$5+2,SUM($J$7:J23),IF(T24&lt;=Калькулятор!$B$5,0,0)))</f>
        <v>0</v>
      </c>
      <c r="K24" s="36">
        <f>IF(T24&gt;(Калькулятор!$B$5+2),"",IF(T24=Калькулятор!$B$5+2,0,IF(T24&lt;=Калькулятор!$B$5,0,0)))</f>
        <v>0</v>
      </c>
      <c r="L24" s="34">
        <f>IF(T24&gt;(Калькулятор!$B$5+2),"",IF(T24=Калькулятор!$B$5+2,0,IF(T24&lt;=Калькулятор!$B$5,0,0)))</f>
        <v>0</v>
      </c>
      <c r="M24" s="34">
        <f>IF(T24&gt;(Калькулятор!$B$5+2),"",IF(T24=Калькулятор!$B$5+2,0,IF(T24&lt;=Калькулятор!$B$5,0,0)))</f>
        <v>0</v>
      </c>
      <c r="N24" s="34">
        <f>IF(T24&gt;(Калькулятор!$B$5+2),"",IF(T24=Калькулятор!$B$5+2,0,IF(T24&lt;=Калькулятор!$B$5,0,0)))</f>
        <v>0</v>
      </c>
      <c r="O24" s="34">
        <f>IF(T24&gt;(Калькулятор!$B$5+2),"",IF(T24=Калькулятор!$B$5+2,0,IF(T24&lt;=Калькулятор!$B$5,0,0)))</f>
        <v>0</v>
      </c>
      <c r="P24" s="34">
        <f>IF(T24&gt;(Калькулятор!$B$5+2),"",IF(T24=Калькулятор!$B$5+2,0,IF(T24&lt;=Калькулятор!$B$5,0,0)))</f>
        <v>0</v>
      </c>
      <c r="Q24" s="34">
        <f>IF(T24&gt;(Калькулятор!$B$5+2),"",IF(T24=Калькулятор!$B$5+2,0,IF(T24&lt;=Калькулятор!$B$5,0,0)))</f>
        <v>0</v>
      </c>
      <c r="R24" s="37" t="str">
        <f>IF(T24&gt;(Калькулятор!$B$5+2),"",IF(T24=Калькулятор!$B$5+2,XIRR($D$7:D23,$B$7:B23,50),"Х"))</f>
        <v>Х</v>
      </c>
      <c r="S24" s="38" t="str">
        <f>IF(T24&gt;(Калькулятор!$B$5+2),"",IF(T24=Калькулятор!$B$5+2,F24+E24+J24,"Х"))</f>
        <v>Х</v>
      </c>
      <c r="T24" s="28">
        <v>18</v>
      </c>
      <c r="U24" s="29">
        <f ca="1">Калькулятор!E21</f>
        <v>-1000</v>
      </c>
    </row>
    <row r="25" spans="1:21" ht="15.6" x14ac:dyDescent="0.3">
      <c r="A25" s="30">
        <f ca="1">IF(T25&gt;(Калькулятор!$B$5+2),"",IF(T25=Калькулятор!$B$5+2,"Усього",Калькулятор!C22))</f>
        <v>18</v>
      </c>
      <c r="B25" s="31">
        <f ca="1">IF(T25&gt;(Калькулятор!$B$5+2),"",IF(T25=Калькулятор!$B$5+2,"Х",Калькулятор!D22))</f>
        <v>45704</v>
      </c>
      <c r="C25" s="32">
        <f ca="1">IF(T25&gt;(Калькулятор!$B$5+2),"",IF(T25=Калькулятор!$B$5+2,SUM($C$8:C24),IFERROR(B25-B24,"")))</f>
        <v>5</v>
      </c>
      <c r="D25" s="33">
        <f ca="1">IF(T25&gt;(Калькулятор!$B$5+2),"",IF(T25=Калькулятор!$B$5+2,SUM(D24),Калькулятор!I22))</f>
        <v>50</v>
      </c>
      <c r="E25" s="33">
        <f ca="1">IF(T25&gt;(Калькулятор!$B$5+2),"",IF(T25=Калькулятор!$B$5+2,SUM(E24),Калькулятор!G22))</f>
        <v>0</v>
      </c>
      <c r="F25" s="33">
        <f ca="1">IF(T25&gt;(Калькулятор!$B$5+2),"",IF(T25=Калькулятор!$B$5+2,SUM($F$7:F24),Калькулятор!H22))</f>
        <v>50</v>
      </c>
      <c r="G25" s="34">
        <f>IF(T25&gt;(Калькулятор!$B$5+2),"",IF(T25=Калькулятор!$B$5+2,0,IF(T25&lt;=Калькулятор!$B$5,0,0)))</f>
        <v>0</v>
      </c>
      <c r="H25" s="34">
        <f>IF(T25&gt;(Калькулятор!$B$5+2),"",IF(T25=Калькулятор!$B$5+2,0,IF(T25&lt;=Калькулятор!$B$5,0,0)))</f>
        <v>0</v>
      </c>
      <c r="I25" s="35">
        <f>IF(T25&gt;(Калькулятор!$B$5+2),"",IF(T25=Калькулятор!$B$5+2,0,IF(T25&lt;=Калькулятор!$B$5,0,0)))</f>
        <v>0</v>
      </c>
      <c r="J25" s="33">
        <f>IF(T25&gt;(Калькулятор!$B$5+2),"",IF(T25=Калькулятор!$B$5+2,SUM($J$7:J24),IF(T25&lt;=Калькулятор!$B$5,0,0)))</f>
        <v>0</v>
      </c>
      <c r="K25" s="36">
        <f>IF(T25&gt;(Калькулятор!$B$5+2),"",IF(T25=Калькулятор!$B$5+2,0,IF(T25&lt;=Калькулятор!$B$5,0,0)))</f>
        <v>0</v>
      </c>
      <c r="L25" s="34">
        <f>IF(T25&gt;(Калькулятор!$B$5+2),"",IF(T25=Калькулятор!$B$5+2,0,IF(T25&lt;=Калькулятор!$B$5,0,0)))</f>
        <v>0</v>
      </c>
      <c r="M25" s="34">
        <f>IF(T25&gt;(Калькулятор!$B$5+2),"",IF(T25=Калькулятор!$B$5+2,0,IF(T25&lt;=Калькулятор!$B$5,0,0)))</f>
        <v>0</v>
      </c>
      <c r="N25" s="34">
        <f>IF(T25&gt;(Калькулятор!$B$5+2),"",IF(T25=Калькулятор!$B$5+2,0,IF(T25&lt;=Калькулятор!$B$5,0,0)))</f>
        <v>0</v>
      </c>
      <c r="O25" s="34">
        <f>IF(T25&gt;(Калькулятор!$B$5+2),"",IF(T25=Калькулятор!$B$5+2,0,IF(T25&lt;=Калькулятор!$B$5,0,0)))</f>
        <v>0</v>
      </c>
      <c r="P25" s="34">
        <f>IF(T25&gt;(Калькулятор!$B$5+2),"",IF(T25=Калькулятор!$B$5+2,0,IF(T25&lt;=Калькулятор!$B$5,0,0)))</f>
        <v>0</v>
      </c>
      <c r="Q25" s="34">
        <f>IF(T25&gt;(Калькулятор!$B$5+2),"",IF(T25=Калькулятор!$B$5+2,0,IF(T25&lt;=Калькулятор!$B$5,0,0)))</f>
        <v>0</v>
      </c>
      <c r="R25" s="37" t="str">
        <f>IF(T25&gt;(Калькулятор!$B$5+2),"",IF(T25=Калькулятор!$B$5+2,XIRR($D$7:D24,$B$7:B24,50),"Х"))</f>
        <v>Х</v>
      </c>
      <c r="S25" s="38" t="str">
        <f>IF(T25&gt;(Калькулятор!$B$5+2),"",IF(T25=Калькулятор!$B$5+2,F25+E25+J25,"Х"))</f>
        <v>Х</v>
      </c>
      <c r="T25" s="28">
        <v>19</v>
      </c>
      <c r="U25" s="29">
        <f ca="1">Калькулятор!E22</f>
        <v>-1000</v>
      </c>
    </row>
    <row r="26" spans="1:21" ht="16.2" thickBot="1" x14ac:dyDescent="0.35">
      <c r="A26" s="30">
        <f ca="1">IF(T26&gt;(Калькулятор!$B$5+2),"",IF(T26=Калькулятор!$B$5+2,"Усього",Калькулятор!C23))</f>
        <v>19</v>
      </c>
      <c r="B26" s="31">
        <f ca="1">IF(T26&gt;(Калькулятор!$B$5+2),"",IF(T26=Калькулятор!$B$5+2,"Х",Калькулятор!D23))</f>
        <v>45709</v>
      </c>
      <c r="C26" s="32">
        <f ca="1">IF(T26&gt;(Калькулятор!$B$5+2),"",IF(T26=Калькулятор!$B$5+2,SUM($C$8:C25),IFERROR(B26-B25,"")))</f>
        <v>5</v>
      </c>
      <c r="D26" s="33">
        <f ca="1">IF(T26&gt;(Калькулятор!$B$5+2),"",IF(T26=Калькулятор!$B$5+2,SUM(D25),Калькулятор!I23))</f>
        <v>50</v>
      </c>
      <c r="E26" s="33">
        <f ca="1">IF(T26&gt;(Калькулятор!$B$5+2),"",IF(T26=Калькулятор!$B$5+2,SUM(E25),Калькулятор!G23))</f>
        <v>0</v>
      </c>
      <c r="F26" s="33">
        <f ca="1">IF(T26&gt;(Калькулятор!$B$5+2),"",IF(T26=Калькулятор!$B$5+2,SUM($F$7:F25),Калькулятор!H23))</f>
        <v>50</v>
      </c>
      <c r="G26" s="34">
        <f>IF(T26&gt;(Калькулятор!$B$5+2),"",IF(T26=Калькулятор!$B$5+2,0,IF(T26&lt;=Калькулятор!$B$5,0,0)))</f>
        <v>0</v>
      </c>
      <c r="H26" s="34">
        <f>IF(T26&gt;(Калькулятор!$B$5+2),"",IF(T26=Калькулятор!$B$5+2,0,IF(T26&lt;=Калькулятор!$B$5,0,0)))</f>
        <v>0</v>
      </c>
      <c r="I26" s="35">
        <f>IF(T26&gt;(Калькулятор!$B$5+2),"",IF(T26=Калькулятор!$B$5+2,0,IF(T26&lt;=Калькулятор!$B$5,0,0)))</f>
        <v>0</v>
      </c>
      <c r="J26" s="33">
        <f>IF(T26&gt;(Калькулятор!$B$5+2),"",IF(T26=Калькулятор!$B$5+2,SUM($J$7:J25),IF(T26&lt;=Калькулятор!$B$5,0,0)))</f>
        <v>0</v>
      </c>
      <c r="K26" s="36">
        <f>IF(T26&gt;(Калькулятор!$B$5+2),"",IF(T26=Калькулятор!$B$5+2,0,IF(T26&lt;=Калькулятор!$B$5,0,0)))</f>
        <v>0</v>
      </c>
      <c r="L26" s="34">
        <f>IF(T26&gt;(Калькулятор!$B$5+2),"",IF(T26=Калькулятор!$B$5+2,0,IF(T26&lt;=Калькулятор!$B$5,0,0)))</f>
        <v>0</v>
      </c>
      <c r="M26" s="34">
        <f>IF(T26&gt;(Калькулятор!$B$5+2),"",IF(T26=Калькулятор!$B$5+2,0,IF(T26&lt;=Калькулятор!$B$5,0,0)))</f>
        <v>0</v>
      </c>
      <c r="N26" s="34">
        <f>IF(T26&gt;(Калькулятор!$B$5+2),"",IF(T26=Калькулятор!$B$5+2,0,IF(T26&lt;=Калькулятор!$B$5,0,0)))</f>
        <v>0</v>
      </c>
      <c r="O26" s="34">
        <f>IF(T26&gt;(Калькулятор!$B$5+2),"",IF(T26=Калькулятор!$B$5+2,0,IF(T26&lt;=Калькулятор!$B$5,0,0)))</f>
        <v>0</v>
      </c>
      <c r="P26" s="34">
        <f>IF(T26&gt;(Калькулятор!$B$5+2),"",IF(T26=Калькулятор!$B$5+2,0,IF(T26&lt;=Калькулятор!$B$5,0,0)))</f>
        <v>0</v>
      </c>
      <c r="Q26" s="34">
        <f>IF(T26&gt;(Калькулятор!$B$5+2),"",IF(T26=Калькулятор!$B$5+2,0,IF(T26&lt;=Калькулятор!$B$5,0,0)))</f>
        <v>0</v>
      </c>
      <c r="R26" s="37" t="str">
        <f>IF(T26&gt;(Калькулятор!$B$5+2),"",IF(T26=Калькулятор!$B$5+2,XIRR($D$7:D25,$B$7:B25,50),"Х"))</f>
        <v>Х</v>
      </c>
      <c r="S26" s="38" t="str">
        <f>IF(T26&gt;(Калькулятор!$B$5+2),"",IF(T26=Калькулятор!$B$5+2,F26+E26+J26,"Х"))</f>
        <v>Х</v>
      </c>
      <c r="T26" s="28">
        <v>20</v>
      </c>
      <c r="U26" s="29">
        <f ca="1">Калькулятор!E23</f>
        <v>-1000</v>
      </c>
    </row>
    <row r="27" spans="1:21" ht="16.2" thickBot="1" x14ac:dyDescent="0.35">
      <c r="A27" s="30">
        <f ca="1">IF(T27&gt;(Калькулятор!$B$5+2),"",IF(T27=Калькулятор!$B$5+2,"Усього",Калькулятор!C24))</f>
        <v>20</v>
      </c>
      <c r="B27" s="31">
        <f ca="1">IF(T27&gt;(Калькулятор!$B$5+2),"",IF(T27=Калькулятор!$B$5+2,"Х",Калькулятор!D24))</f>
        <v>45714</v>
      </c>
      <c r="C27" s="32">
        <f ca="1">IF(T27&gt;(Калькулятор!$B$5+2),"",IF(T27=Калькулятор!$B$5+2,SUM($C$8:C26),IFERROR(B27-B26,"")))</f>
        <v>5</v>
      </c>
      <c r="D27" s="33">
        <f ca="1">IF(T27&gt;(Калькулятор!$B$5+2),"",IF(T27=Калькулятор!$B$5+2,SUM(D26),Калькулятор!I24))</f>
        <v>50</v>
      </c>
      <c r="E27" s="33">
        <f ca="1">IF(T27&gt;(Калькулятор!$B$5+2),"",IF(T27=Калькулятор!$B$5+2,SUM(E26),Калькулятор!G24))</f>
        <v>0</v>
      </c>
      <c r="F27" s="33">
        <f ca="1">IF(T27&gt;(Калькулятор!$B$5+2),"",IF(T27=Калькулятор!$B$5+2,SUM($F$7:F26),Калькулятор!H24))</f>
        <v>50</v>
      </c>
      <c r="G27" s="34">
        <f>IF(T27&gt;(Калькулятор!$B$5+2),"",IF(T27=Калькулятор!$B$5+2,0,IF(T27&lt;=Калькулятор!$B$5,0,0)))</f>
        <v>0</v>
      </c>
      <c r="H27" s="34">
        <f>IF(T27&gt;(Калькулятор!$B$5+2),"",IF(T27=Калькулятор!$B$5+2,0,IF(T27&lt;=Калькулятор!$B$5,0,0)))</f>
        <v>0</v>
      </c>
      <c r="I27" s="35">
        <f>IF(T27&gt;(Калькулятор!$B$5+2),"",IF(T27=Калькулятор!$B$5+2,0,IF(T27&lt;=Калькулятор!$B$5,0,0)))</f>
        <v>0</v>
      </c>
      <c r="J27" s="33">
        <f>IF(T27&gt;(Калькулятор!$B$5+2),"",IF(T27=Калькулятор!$B$5+2,SUM($J$7:J26),IF(T27&lt;=Калькулятор!$B$5,0,0)))</f>
        <v>0</v>
      </c>
      <c r="K27" s="36">
        <f>IF(T27&gt;(Калькулятор!$B$5+2),"",IF(T27=Калькулятор!$B$5+2,0,IF(T27&lt;=Калькулятор!$B$5,0,0)))</f>
        <v>0</v>
      </c>
      <c r="L27" s="34">
        <f>IF(T27&gt;(Калькулятор!$B$5+2),"",IF(T27=Калькулятор!$B$5+2,0,IF(T27&lt;=Калькулятор!$B$5,0,0)))</f>
        <v>0</v>
      </c>
      <c r="M27" s="34">
        <f>IF(T27&gt;(Калькулятор!$B$5+2),"",IF(T27=Калькулятор!$B$5+2,0,IF(T27&lt;=Калькулятор!$B$5,0,0)))</f>
        <v>0</v>
      </c>
      <c r="N27" s="34">
        <f>IF(T27&gt;(Калькулятор!$B$5+2),"",IF(T27=Калькулятор!$B$5+2,0,IF(T27&lt;=Калькулятор!$B$5,0,0)))</f>
        <v>0</v>
      </c>
      <c r="O27" s="34">
        <f>IF(T27&gt;(Калькулятор!$B$5+2),"",IF(T27=Калькулятор!$B$5+2,0,IF(T27&lt;=Калькулятор!$B$5,0,0)))</f>
        <v>0</v>
      </c>
      <c r="P27" s="34">
        <f>IF(T27&gt;(Калькулятор!$B$5+2),"",IF(T27=Калькулятор!$B$5+2,0,IF(T27&lt;=Калькулятор!$B$5,0,0)))</f>
        <v>0</v>
      </c>
      <c r="Q27" s="34">
        <f>IF(T27&gt;(Калькулятор!$B$5+2),"",IF(T27=Калькулятор!$B$5+2,0,IF(T27&lt;=Калькулятор!$B$5,0,0)))</f>
        <v>0</v>
      </c>
      <c r="R27" s="37" t="str">
        <f>IF(T27&gt;(Калькулятор!$B$5+2),"",IF(T27=Калькулятор!$B$5+2,XIRR($D$7:D26,$B$7:B26,50),"Х"))</f>
        <v>Х</v>
      </c>
      <c r="S27" s="38" t="str">
        <f>IF(T27&gt;(Калькулятор!$B$5+2),"",IF(T27=Калькулятор!$B$5+2,F27+E27+J27,"Х"))</f>
        <v>Х</v>
      </c>
      <c r="T27" s="28">
        <v>21</v>
      </c>
      <c r="U27" s="29">
        <f ca="1">Калькулятор!E24</f>
        <v>-1000</v>
      </c>
    </row>
    <row r="28" spans="1:21" ht="16.2" thickBot="1" x14ac:dyDescent="0.35">
      <c r="A28" s="30">
        <f ca="1">IF(T28&gt;(Калькулятор!$B$5+2),"",IF(T28=Калькулятор!$B$5+2,"Усього",Калькулятор!C25))</f>
        <v>21</v>
      </c>
      <c r="B28" s="31">
        <f ca="1">IF(T28&gt;(Калькулятор!$B$5+2),"",IF(T28=Калькулятор!$B$5+2,"Х",Калькулятор!D25))</f>
        <v>45719</v>
      </c>
      <c r="C28" s="32">
        <f ca="1">IF(T28&gt;(Калькулятор!$B$5+2),"",IF(T28=Калькулятор!$B$5+2,SUM($C$8:C27),IFERROR(B28-B27,"")))</f>
        <v>5</v>
      </c>
      <c r="D28" s="33">
        <f ca="1">IF(T28&gt;(Калькулятор!$B$5+2),"",IF(T28=Калькулятор!$B$5+2,SUM(D27),Калькулятор!I25))</f>
        <v>50</v>
      </c>
      <c r="E28" s="33">
        <f ca="1">IF(T28&gt;(Калькулятор!$B$5+2),"",IF(T28=Калькулятор!$B$5+2,SUM(E27),Калькулятор!G25))</f>
        <v>0</v>
      </c>
      <c r="F28" s="33">
        <f ca="1">IF(T28&gt;(Калькулятор!$B$5+2),"",IF(T28=Калькулятор!$B$5+2,SUM($F$7:F27),Калькулятор!H25))</f>
        <v>50</v>
      </c>
      <c r="G28" s="34">
        <f>IF(T28&gt;(Калькулятор!$B$5+2),"",IF(T28=Калькулятор!$B$5+2,0,IF(T28&lt;=Калькулятор!$B$5,0,0)))</f>
        <v>0</v>
      </c>
      <c r="H28" s="34">
        <f>IF(T28&gt;(Калькулятор!$B$5+2),"",IF(T28=Калькулятор!$B$5+2,0,IF(T28&lt;=Калькулятор!$B$5,0,0)))</f>
        <v>0</v>
      </c>
      <c r="I28" s="35">
        <f>IF(T28&gt;(Калькулятор!$B$5+2),"",IF(T28=Калькулятор!$B$5+2,0,IF(T28&lt;=Калькулятор!$B$5,0,0)))</f>
        <v>0</v>
      </c>
      <c r="J28" s="33">
        <f>IF(T28&gt;(Калькулятор!$B$5+2),"",IF(T28=Калькулятор!$B$5+2,SUM($J$7:J27),IF(T28&lt;=Калькулятор!$B$5,0,0)))</f>
        <v>0</v>
      </c>
      <c r="K28" s="36">
        <f>IF(T28&gt;(Калькулятор!$B$5+2),"",IF(T28=Калькулятор!$B$5+2,0,IF(T28&lt;=Калькулятор!$B$5,0,0)))</f>
        <v>0</v>
      </c>
      <c r="L28" s="34">
        <f>IF(T28&gt;(Калькулятор!$B$5+2),"",IF(T28=Калькулятор!$B$5+2,0,IF(T28&lt;=Калькулятор!$B$5,0,0)))</f>
        <v>0</v>
      </c>
      <c r="M28" s="34">
        <f>IF(T28&gt;(Калькулятор!$B$5+2),"",IF(T28=Калькулятор!$B$5+2,0,IF(T28&lt;=Калькулятор!$B$5,0,0)))</f>
        <v>0</v>
      </c>
      <c r="N28" s="34">
        <f>IF(T28&gt;(Калькулятор!$B$5+2),"",IF(T28=Калькулятор!$B$5+2,0,IF(T28&lt;=Калькулятор!$B$5,0,0)))</f>
        <v>0</v>
      </c>
      <c r="O28" s="34">
        <f>IF(T28&gt;(Калькулятор!$B$5+2),"",IF(T28=Калькулятор!$B$5+2,0,IF(T28&lt;=Калькулятор!$B$5,0,0)))</f>
        <v>0</v>
      </c>
      <c r="P28" s="34">
        <f>IF(T28&gt;(Калькулятор!$B$5+2),"",IF(T28=Калькулятор!$B$5+2,0,IF(T28&lt;=Калькулятор!$B$5,0,0)))</f>
        <v>0</v>
      </c>
      <c r="Q28" s="34">
        <f>IF(T28&gt;(Калькулятор!$B$5+2),"",IF(T28=Калькулятор!$B$5+2,0,IF(T28&lt;=Калькулятор!$B$5,0,0)))</f>
        <v>0</v>
      </c>
      <c r="R28" s="37" t="str">
        <f>IF(T28&gt;(Калькулятор!$B$5+2),"",IF(T28=Калькулятор!$B$5+2,XIRR($D$7:D27,$B$7:B27,50),"Х"))</f>
        <v>Х</v>
      </c>
      <c r="S28" s="38" t="str">
        <f>IF(T28&gt;(Калькулятор!$B$5+2),"",IF(T28=Калькулятор!$B$5+2,F28+E28+J28,"Х"))</f>
        <v>Х</v>
      </c>
      <c r="T28" s="28">
        <v>22</v>
      </c>
      <c r="U28" s="29">
        <f ca="1">Калькулятор!E25</f>
        <v>-1000</v>
      </c>
    </row>
    <row r="29" spans="1:21" ht="16.2" thickBot="1" x14ac:dyDescent="0.35">
      <c r="A29" s="30">
        <f ca="1">IF(T29&gt;(Калькулятор!$B$5+2),"",IF(T29=Калькулятор!$B$5+2,"Усього",Калькулятор!C26))</f>
        <v>22</v>
      </c>
      <c r="B29" s="31">
        <f ca="1">IF(T29&gt;(Калькулятор!$B$5+2),"",IF(T29=Калькулятор!$B$5+2,"Х",Калькулятор!D26))</f>
        <v>45724</v>
      </c>
      <c r="C29" s="32">
        <f ca="1">IF(T29&gt;(Калькулятор!$B$5+2),"",IF(T29=Калькулятор!$B$5+2,SUM($C$8:C28),IFERROR(B29-B28,"")))</f>
        <v>5</v>
      </c>
      <c r="D29" s="33">
        <f ca="1">IF(T29&gt;(Калькулятор!$B$5+2),"",IF(T29=Калькулятор!$B$5+2,SUM(D28),Калькулятор!I26))</f>
        <v>50</v>
      </c>
      <c r="E29" s="33">
        <f ca="1">IF(T29&gt;(Калькулятор!$B$5+2),"",IF(T29=Калькулятор!$B$5+2,SUM(E28),Калькулятор!G26))</f>
        <v>0</v>
      </c>
      <c r="F29" s="33">
        <f ca="1">IF(T29&gt;(Калькулятор!$B$5+2),"",IF(T29=Калькулятор!$B$5+2,SUM($F$7:F28),Калькулятор!H26))</f>
        <v>50</v>
      </c>
      <c r="G29" s="34">
        <f>IF(T29&gt;(Калькулятор!$B$5+2),"",IF(T29=Калькулятор!$B$5+2,0,IF(T29&lt;=Калькулятор!$B$5,0,0)))</f>
        <v>0</v>
      </c>
      <c r="H29" s="34">
        <f>IF(T29&gt;(Калькулятор!$B$5+2),"",IF(T29=Калькулятор!$B$5+2,0,IF(T29&lt;=Калькулятор!$B$5,0,0)))</f>
        <v>0</v>
      </c>
      <c r="I29" s="35">
        <f>IF(T29&gt;(Калькулятор!$B$5+2),"",IF(T29=Калькулятор!$B$5+2,0,IF(T29&lt;=Калькулятор!$B$5,0,0)))</f>
        <v>0</v>
      </c>
      <c r="J29" s="33">
        <f>IF(T29&gt;(Калькулятор!$B$5+2),"",IF(T29=Калькулятор!$B$5+2,SUM($J$7:J28),IF(T29&lt;=Калькулятор!$B$5,0,0)))</f>
        <v>0</v>
      </c>
      <c r="K29" s="36">
        <f>IF(T29&gt;(Калькулятор!$B$5+2),"",IF(T29=Калькулятор!$B$5+2,0,IF(T29&lt;=Калькулятор!$B$5,0,0)))</f>
        <v>0</v>
      </c>
      <c r="L29" s="34">
        <f>IF(T29&gt;(Калькулятор!$B$5+2),"",IF(T29=Калькулятор!$B$5+2,0,IF(T29&lt;=Калькулятор!$B$5,0,0)))</f>
        <v>0</v>
      </c>
      <c r="M29" s="34">
        <f>IF(T29&gt;(Калькулятор!$B$5+2),"",IF(T29=Калькулятор!$B$5+2,0,IF(T29&lt;=Калькулятор!$B$5,0,0)))</f>
        <v>0</v>
      </c>
      <c r="N29" s="34">
        <f>IF(T29&gt;(Калькулятор!$B$5+2),"",IF(T29=Калькулятор!$B$5+2,0,IF(T29&lt;=Калькулятор!$B$5,0,0)))</f>
        <v>0</v>
      </c>
      <c r="O29" s="34">
        <f>IF(T29&gt;(Калькулятор!$B$5+2),"",IF(T29=Калькулятор!$B$5+2,0,IF(T29&lt;=Калькулятор!$B$5,0,0)))</f>
        <v>0</v>
      </c>
      <c r="P29" s="34">
        <f>IF(T29&gt;(Калькулятор!$B$5+2),"",IF(T29=Калькулятор!$B$5+2,0,IF(T29&lt;=Калькулятор!$B$5,0,0)))</f>
        <v>0</v>
      </c>
      <c r="Q29" s="34">
        <f>IF(T29&gt;(Калькулятор!$B$5+2),"",IF(T29=Калькулятор!$B$5+2,0,IF(T29&lt;=Калькулятор!$B$5,0,0)))</f>
        <v>0</v>
      </c>
      <c r="R29" s="37" t="str">
        <f>IF(T29&gt;(Калькулятор!$B$5+2),"",IF(T29=Калькулятор!$B$5+2,XIRR($D$7:D28,$B$7:B28,50),"Х"))</f>
        <v>Х</v>
      </c>
      <c r="S29" s="38" t="str">
        <f>IF(T29&gt;(Калькулятор!$B$5+2),"",IF(T29=Калькулятор!$B$5+2,F29+E29+J29,"Х"))</f>
        <v>Х</v>
      </c>
      <c r="T29" s="28">
        <v>23</v>
      </c>
      <c r="U29" s="29">
        <f ca="1">Калькулятор!E26</f>
        <v>-1000</v>
      </c>
    </row>
    <row r="30" spans="1:21" ht="16.2" thickBot="1" x14ac:dyDescent="0.35">
      <c r="A30" s="30">
        <f ca="1">IF(T30&gt;(Калькулятор!$B$5+2),"",IF(T30=Калькулятор!$B$5+2,"Усього",Калькулятор!C27))</f>
        <v>23</v>
      </c>
      <c r="B30" s="31">
        <f ca="1">IF(T30&gt;(Калькулятор!$B$5+2),"",IF(T30=Калькулятор!$B$5+2,"Х",Калькулятор!D27))</f>
        <v>45729</v>
      </c>
      <c r="C30" s="32">
        <f ca="1">IF(T30&gt;(Калькулятор!$B$5+2),"",IF(T30=Калькулятор!$B$5+2,SUM($C$8:C29),IFERROR(B30-B29,"")))</f>
        <v>5</v>
      </c>
      <c r="D30" s="33">
        <f ca="1">IF(T30&gt;(Калькулятор!$B$5+2),"",IF(T30=Калькулятор!$B$5+2,SUM(D29),Калькулятор!I27))</f>
        <v>50</v>
      </c>
      <c r="E30" s="33">
        <f ca="1">IF(T30&gt;(Калькулятор!$B$5+2),"",IF(T30=Калькулятор!$B$5+2,SUM(E29),Калькулятор!G27))</f>
        <v>0</v>
      </c>
      <c r="F30" s="33">
        <f ca="1">IF(T30&gt;(Калькулятор!$B$5+2),"",IF(T30=Калькулятор!$B$5+2,SUM($F$7:F29),Калькулятор!H27))</f>
        <v>50</v>
      </c>
      <c r="G30" s="34">
        <f>IF(T30&gt;(Калькулятор!$B$5+2),"",IF(T30=Калькулятор!$B$5+2,0,IF(T30&lt;=Калькулятор!$B$5,0,0)))</f>
        <v>0</v>
      </c>
      <c r="H30" s="34">
        <f>IF(T30&gt;(Калькулятор!$B$5+2),"",IF(T30=Калькулятор!$B$5+2,0,IF(T30&lt;=Калькулятор!$B$5,0,0)))</f>
        <v>0</v>
      </c>
      <c r="I30" s="35">
        <f>IF(T30&gt;(Калькулятор!$B$5+2),"",IF(T30=Калькулятор!$B$5+2,0,IF(T30&lt;=Калькулятор!$B$5,0,0)))</f>
        <v>0</v>
      </c>
      <c r="J30" s="33">
        <f>IF(T30&gt;(Калькулятор!$B$5+2),"",IF(T30=Калькулятор!$B$5+2,SUM($J$7:J29),IF(T30&lt;=Калькулятор!$B$5,0,0)))</f>
        <v>0</v>
      </c>
      <c r="K30" s="36">
        <f>IF(T30&gt;(Калькулятор!$B$5+2),"",IF(T30=Калькулятор!$B$5+2,0,IF(T30&lt;=Калькулятор!$B$5,0,0)))</f>
        <v>0</v>
      </c>
      <c r="L30" s="34">
        <f>IF(T30&gt;(Калькулятор!$B$5+2),"",IF(T30=Калькулятор!$B$5+2,0,IF(T30&lt;=Калькулятор!$B$5,0,0)))</f>
        <v>0</v>
      </c>
      <c r="M30" s="34">
        <f>IF(T30&gt;(Калькулятор!$B$5+2),"",IF(T30=Калькулятор!$B$5+2,0,IF(T30&lt;=Калькулятор!$B$5,0,0)))</f>
        <v>0</v>
      </c>
      <c r="N30" s="34">
        <f>IF(T30&gt;(Калькулятор!$B$5+2),"",IF(T30=Калькулятор!$B$5+2,0,IF(T30&lt;=Калькулятор!$B$5,0,0)))</f>
        <v>0</v>
      </c>
      <c r="O30" s="34">
        <f>IF(T30&gt;(Калькулятор!$B$5+2),"",IF(T30=Калькулятор!$B$5+2,0,IF(T30&lt;=Калькулятор!$B$5,0,0)))</f>
        <v>0</v>
      </c>
      <c r="P30" s="34">
        <f>IF(T30&gt;(Калькулятор!$B$5+2),"",IF(T30=Калькулятор!$B$5+2,0,IF(T30&lt;=Калькулятор!$B$5,0,0)))</f>
        <v>0</v>
      </c>
      <c r="Q30" s="34">
        <f>IF(T30&gt;(Калькулятор!$B$5+2),"",IF(T30=Калькулятор!$B$5+2,0,IF(T30&lt;=Калькулятор!$B$5,0,0)))</f>
        <v>0</v>
      </c>
      <c r="R30" s="37" t="str">
        <f>IF(T30&gt;(Калькулятор!$B$5+2),"",IF(T30=Калькулятор!$B$5+2,XIRR($D$7:D29,$B$7:B29,50),"Х"))</f>
        <v>Х</v>
      </c>
      <c r="S30" s="38" t="str">
        <f>IF(T30&gt;(Калькулятор!$B$5+2),"",IF(T30=Калькулятор!$B$5+2,F30+E30+J30,"Х"))</f>
        <v>Х</v>
      </c>
      <c r="T30" s="28">
        <v>24</v>
      </c>
      <c r="U30" s="29">
        <f ca="1">Калькулятор!E27</f>
        <v>-1000</v>
      </c>
    </row>
    <row r="31" spans="1:21" ht="16.2" thickBot="1" x14ac:dyDescent="0.35">
      <c r="A31" s="30">
        <f ca="1">IF(T31&gt;(Калькулятор!$B$5+2),"",IF(T31=Калькулятор!$B$5+2,"Усього",Калькулятор!C28))</f>
        <v>24</v>
      </c>
      <c r="B31" s="31">
        <f ca="1">IF(T31&gt;(Калькулятор!$B$5+2),"",IF(T31=Калькулятор!$B$5+2,"Х",Калькулятор!D28))</f>
        <v>45734</v>
      </c>
      <c r="C31" s="32">
        <f ca="1">IF(T31&gt;(Калькулятор!$B$5+2),"",IF(T31=Калькулятор!$B$5+2,SUM($C$8:C30),IFERROR(B31-B30,"")))</f>
        <v>5</v>
      </c>
      <c r="D31" s="33">
        <f ca="1">IF(T31&gt;(Калькулятор!$B$5+2),"",IF(T31=Калькулятор!$B$5+2,SUM(D30),Калькулятор!I28))</f>
        <v>50</v>
      </c>
      <c r="E31" s="33">
        <f ca="1">IF(T31&gt;(Калькулятор!$B$5+2),"",IF(T31=Калькулятор!$B$5+2,SUM(E30),Калькулятор!G28))</f>
        <v>0</v>
      </c>
      <c r="F31" s="33">
        <f ca="1">IF(T31&gt;(Калькулятор!$B$5+2),"",IF(T31=Калькулятор!$B$5+2,SUM($F$7:F30),Калькулятор!H28))</f>
        <v>50</v>
      </c>
      <c r="G31" s="34">
        <f>IF(T31&gt;(Калькулятор!$B$5+2),"",IF(T31=Калькулятор!$B$5+2,0,IF(T31&lt;=Калькулятор!$B$5,0,0)))</f>
        <v>0</v>
      </c>
      <c r="H31" s="34">
        <f>IF(T31&gt;(Калькулятор!$B$5+2),"",IF(T31=Калькулятор!$B$5+2,0,IF(T31&lt;=Калькулятор!$B$5,0,0)))</f>
        <v>0</v>
      </c>
      <c r="I31" s="35">
        <f>IF(T31&gt;(Калькулятор!$B$5+2),"",IF(T31=Калькулятор!$B$5+2,0,IF(T31&lt;=Калькулятор!$B$5,0,0)))</f>
        <v>0</v>
      </c>
      <c r="J31" s="33">
        <f>IF(T31&gt;(Калькулятор!$B$5+2),"",IF(T31=Калькулятор!$B$5+2,SUM($J$7:J30),IF(T31&lt;=Калькулятор!$B$5,0,0)))</f>
        <v>0</v>
      </c>
      <c r="K31" s="36">
        <f>IF(T31&gt;(Калькулятор!$B$5+2),"",IF(T31=Калькулятор!$B$5+2,0,IF(T31&lt;=Калькулятор!$B$5,0,0)))</f>
        <v>0</v>
      </c>
      <c r="L31" s="34">
        <f>IF(T31&gt;(Калькулятор!$B$5+2),"",IF(T31=Калькулятор!$B$5+2,0,IF(T31&lt;=Калькулятор!$B$5,0,0)))</f>
        <v>0</v>
      </c>
      <c r="M31" s="34">
        <f>IF(T31&gt;(Калькулятор!$B$5+2),"",IF(T31=Калькулятор!$B$5+2,0,IF(T31&lt;=Калькулятор!$B$5,0,0)))</f>
        <v>0</v>
      </c>
      <c r="N31" s="34">
        <f>IF(T31&gt;(Калькулятор!$B$5+2),"",IF(T31=Калькулятор!$B$5+2,0,IF(T31&lt;=Калькулятор!$B$5,0,0)))</f>
        <v>0</v>
      </c>
      <c r="O31" s="34">
        <f>IF(T31&gt;(Калькулятор!$B$5+2),"",IF(T31=Калькулятор!$B$5+2,0,IF(T31&lt;=Калькулятор!$B$5,0,0)))</f>
        <v>0</v>
      </c>
      <c r="P31" s="34">
        <f>IF(T31&gt;(Калькулятор!$B$5+2),"",IF(T31=Калькулятор!$B$5+2,0,IF(T31&lt;=Калькулятор!$B$5,0,0)))</f>
        <v>0</v>
      </c>
      <c r="Q31" s="34">
        <f>IF(T31&gt;(Калькулятор!$B$5+2),"",IF(T31=Калькулятор!$B$5+2,0,IF(T31&lt;=Калькулятор!$B$5,0,0)))</f>
        <v>0</v>
      </c>
      <c r="R31" s="37" t="str">
        <f>IF(T31&gt;(Калькулятор!$B$5+2),"",IF(T31=Калькулятор!$B$5+2,XIRR($D$7:D30,$B$7:B30,50),"Х"))</f>
        <v>Х</v>
      </c>
      <c r="S31" s="38" t="str">
        <f>IF(T31&gt;(Калькулятор!$B$5+2),"",IF(T31=Калькулятор!$B$5+2,F31+E31+J31,"Х"))</f>
        <v>Х</v>
      </c>
      <c r="T31" s="28">
        <v>25</v>
      </c>
      <c r="U31" s="29">
        <f ca="1">Калькулятор!E28</f>
        <v>-1000</v>
      </c>
    </row>
    <row r="32" spans="1:21" ht="16.2" thickBot="1" x14ac:dyDescent="0.35">
      <c r="A32" s="30">
        <f ca="1">IF(T32&gt;(Калькулятор!$B$5+2),"",IF(T32=Калькулятор!$B$5+2,"Усього",Калькулятор!C29))</f>
        <v>25</v>
      </c>
      <c r="B32" s="31">
        <f ca="1">IF(T32&gt;(Калькулятор!$B$5+2),"",IF(T32=Калькулятор!$B$5+2,"Х",Калькулятор!D29))</f>
        <v>45739</v>
      </c>
      <c r="C32" s="32">
        <f ca="1">IF(T32&gt;(Калькулятор!$B$5+2),"",IF(T32=Калькулятор!$B$5+2,SUM($C$8:C31),IFERROR(B32-B31,"")))</f>
        <v>5</v>
      </c>
      <c r="D32" s="33">
        <f ca="1">IF(T32&gt;(Калькулятор!$B$5+2),"",IF(T32=Калькулятор!$B$5+2,SUM(D31),Калькулятор!I29))</f>
        <v>50</v>
      </c>
      <c r="E32" s="33">
        <f ca="1">IF(T32&gt;(Калькулятор!$B$5+2),"",IF(T32=Калькулятор!$B$5+2,SUM(E31),Калькулятор!G29))</f>
        <v>0</v>
      </c>
      <c r="F32" s="33">
        <f ca="1">IF(T32&gt;(Калькулятор!$B$5+2),"",IF(T32=Калькулятор!$B$5+2,SUM($F$7:F31),Калькулятор!H29))</f>
        <v>50</v>
      </c>
      <c r="G32" s="34">
        <f>IF(T32&gt;(Калькулятор!$B$5+2),"",IF(T32=Калькулятор!$B$5+2,0,IF(T32&lt;=Калькулятор!$B$5,0,0)))</f>
        <v>0</v>
      </c>
      <c r="H32" s="34">
        <f>IF(T32&gt;(Калькулятор!$B$5+2),"",IF(T32=Калькулятор!$B$5+2,0,IF(T32&lt;=Калькулятор!$B$5,0,0)))</f>
        <v>0</v>
      </c>
      <c r="I32" s="35">
        <f>IF(T32&gt;(Калькулятор!$B$5+2),"",IF(T32=Калькулятор!$B$5+2,0,IF(T32&lt;=Калькулятор!$B$5,0,0)))</f>
        <v>0</v>
      </c>
      <c r="J32" s="33">
        <f>IF(T32&gt;(Калькулятор!$B$5+2),"",IF(T32=Калькулятор!$B$5+2,SUM($J$7:J31),IF(T32&lt;=Калькулятор!$B$5,0,0)))</f>
        <v>0</v>
      </c>
      <c r="K32" s="36">
        <f>IF(T32&gt;(Калькулятор!$B$5+2),"",IF(T32=Калькулятор!$B$5+2,0,IF(T32&lt;=Калькулятор!$B$5,0,0)))</f>
        <v>0</v>
      </c>
      <c r="L32" s="34">
        <f>IF(T32&gt;(Калькулятор!$B$5+2),"",IF(T32=Калькулятор!$B$5+2,0,IF(T32&lt;=Калькулятор!$B$5,0,0)))</f>
        <v>0</v>
      </c>
      <c r="M32" s="34">
        <f>IF(T32&gt;(Калькулятор!$B$5+2),"",IF(T32=Калькулятор!$B$5+2,0,IF(T32&lt;=Калькулятор!$B$5,0,0)))</f>
        <v>0</v>
      </c>
      <c r="N32" s="34">
        <f>IF(T32&gt;(Калькулятор!$B$5+2),"",IF(T32=Калькулятор!$B$5+2,0,IF(T32&lt;=Калькулятор!$B$5,0,0)))</f>
        <v>0</v>
      </c>
      <c r="O32" s="34">
        <f>IF(T32&gt;(Калькулятор!$B$5+2),"",IF(T32=Калькулятор!$B$5+2,0,IF(T32&lt;=Калькулятор!$B$5,0,0)))</f>
        <v>0</v>
      </c>
      <c r="P32" s="34">
        <f>IF(T32&gt;(Калькулятор!$B$5+2),"",IF(T32=Калькулятор!$B$5+2,0,IF(T32&lt;=Калькулятор!$B$5,0,0)))</f>
        <v>0</v>
      </c>
      <c r="Q32" s="34">
        <f>IF(T32&gt;(Калькулятор!$B$5+2),"",IF(T32=Калькулятор!$B$5+2,0,IF(T32&lt;=Калькулятор!$B$5,0,0)))</f>
        <v>0</v>
      </c>
      <c r="R32" s="37" t="str">
        <f>IF(T32&gt;(Калькулятор!$B$5+2),"",IF(T32=Калькулятор!$B$5+2,XIRR($D$7:D31,$B$7:B31,50),"Х"))</f>
        <v>Х</v>
      </c>
      <c r="S32" s="38" t="str">
        <f>IF(T32&gt;(Калькулятор!$B$5+2),"",IF(T32=Калькулятор!$B$5+2,F32+E32+J32,"Х"))</f>
        <v>Х</v>
      </c>
      <c r="T32" s="28">
        <v>26</v>
      </c>
      <c r="U32" s="29">
        <f ca="1">Калькулятор!E29</f>
        <v>-1000</v>
      </c>
    </row>
    <row r="33" spans="1:21" ht="16.2" thickBot="1" x14ac:dyDescent="0.35">
      <c r="A33" s="30">
        <f ca="1">IF(T33&gt;(Калькулятор!$B$5+2),"",IF(T33=Калькулятор!$B$5+2,"Усього",Калькулятор!C30))</f>
        <v>26</v>
      </c>
      <c r="B33" s="31">
        <f ca="1">IF(T33&gt;(Калькулятор!$B$5+2),"",IF(T33=Калькулятор!$B$5+2,"Х",Калькулятор!D30))</f>
        <v>45744</v>
      </c>
      <c r="C33" s="32">
        <f ca="1">IF(T33&gt;(Калькулятор!$B$5+2),"",IF(T33=Калькулятор!$B$5+2,SUM($C$8:C32),IFERROR(B33-B32,"")))</f>
        <v>5</v>
      </c>
      <c r="D33" s="33">
        <f ca="1">IF(T33&gt;(Калькулятор!$B$5+2),"",IF(T33=Калькулятор!$B$5+2,SUM(D32),Калькулятор!I30))</f>
        <v>50</v>
      </c>
      <c r="E33" s="33">
        <f ca="1">IF(T33&gt;(Калькулятор!$B$5+2),"",IF(T33=Калькулятор!$B$5+2,SUM(E32),Калькулятор!G30))</f>
        <v>0</v>
      </c>
      <c r="F33" s="33">
        <f ca="1">IF(T33&gt;(Калькулятор!$B$5+2),"",IF(T33=Калькулятор!$B$5+2,SUM($F$7:F32),Калькулятор!H30))</f>
        <v>50</v>
      </c>
      <c r="G33" s="34">
        <f>IF(T33&gt;(Калькулятор!$B$5+2),"",IF(T33=Калькулятор!$B$5+2,0,IF(T33&lt;=Калькулятор!$B$5,0,0)))</f>
        <v>0</v>
      </c>
      <c r="H33" s="34">
        <f>IF(T33&gt;(Калькулятор!$B$5+2),"",IF(T33=Калькулятор!$B$5+2,0,IF(T33&lt;=Калькулятор!$B$5,0,0)))</f>
        <v>0</v>
      </c>
      <c r="I33" s="35">
        <f>IF(T33&gt;(Калькулятор!$B$5+2),"",IF(T33=Калькулятор!$B$5+2,0,IF(T33&lt;=Калькулятор!$B$5,0,0)))</f>
        <v>0</v>
      </c>
      <c r="J33" s="33">
        <f>IF(T33&gt;(Калькулятор!$B$5+2),"",IF(T33=Калькулятор!$B$5+2,SUM($J$7:J32),IF(T33&lt;=Калькулятор!$B$5,0,0)))</f>
        <v>0</v>
      </c>
      <c r="K33" s="36">
        <f>IF(T33&gt;(Калькулятор!$B$5+2),"",IF(T33=Калькулятор!$B$5+2,0,IF(T33&lt;=Калькулятор!$B$5,0,0)))</f>
        <v>0</v>
      </c>
      <c r="L33" s="34">
        <f>IF(T33&gt;(Калькулятор!$B$5+2),"",IF(T33=Калькулятор!$B$5+2,0,IF(T33&lt;=Калькулятор!$B$5,0,0)))</f>
        <v>0</v>
      </c>
      <c r="M33" s="34">
        <f>IF(T33&gt;(Калькулятор!$B$5+2),"",IF(T33=Калькулятор!$B$5+2,0,IF(T33&lt;=Калькулятор!$B$5,0,0)))</f>
        <v>0</v>
      </c>
      <c r="N33" s="34">
        <f>IF(T33&gt;(Калькулятор!$B$5+2),"",IF(T33=Калькулятор!$B$5+2,0,IF(T33&lt;=Калькулятор!$B$5,0,0)))</f>
        <v>0</v>
      </c>
      <c r="O33" s="34">
        <f>IF(T33&gt;(Калькулятор!$B$5+2),"",IF(T33=Калькулятор!$B$5+2,0,IF(T33&lt;=Калькулятор!$B$5,0,0)))</f>
        <v>0</v>
      </c>
      <c r="P33" s="34">
        <f>IF(T33&gt;(Калькулятор!$B$5+2),"",IF(T33=Калькулятор!$B$5+2,0,IF(T33&lt;=Калькулятор!$B$5,0,0)))</f>
        <v>0</v>
      </c>
      <c r="Q33" s="34">
        <f>IF(T33&gt;(Калькулятор!$B$5+2),"",IF(T33=Калькулятор!$B$5+2,0,IF(T33&lt;=Калькулятор!$B$5,0,0)))</f>
        <v>0</v>
      </c>
      <c r="R33" s="37" t="str">
        <f>IF(T33&gt;(Калькулятор!$B$5+2),"",IF(T33=Калькулятор!$B$5+2,XIRR($D$7:D32,$B$7:B32,50),"Х"))</f>
        <v>Х</v>
      </c>
      <c r="S33" s="38" t="str">
        <f>IF(T33&gt;(Калькулятор!$B$5+2),"",IF(T33=Калькулятор!$B$5+2,F33+E33+J33,"Х"))</f>
        <v>Х</v>
      </c>
      <c r="T33" s="28">
        <v>27</v>
      </c>
      <c r="U33" s="29">
        <f ca="1">Калькулятор!E30</f>
        <v>-1000</v>
      </c>
    </row>
    <row r="34" spans="1:21" ht="16.2" thickBot="1" x14ac:dyDescent="0.35">
      <c r="A34" s="30">
        <f ca="1">IF(T34&gt;(Калькулятор!$B$5+2),"",IF(T34=Калькулятор!$B$5+2,"Усього",Калькулятор!C31))</f>
        <v>27</v>
      </c>
      <c r="B34" s="31">
        <f ca="1">IF(T34&gt;(Калькулятор!$B$5+2),"",IF(T34=Калькулятор!$B$5+2,"Х",Калькулятор!D31))</f>
        <v>45749</v>
      </c>
      <c r="C34" s="32">
        <f ca="1">IF(T34&gt;(Калькулятор!$B$5+2),"",IF(T34=Калькулятор!$B$5+2,SUM($C$8:C33),IFERROR(B34-B33,"")))</f>
        <v>5</v>
      </c>
      <c r="D34" s="33">
        <f ca="1">IF(T34&gt;(Калькулятор!$B$5+2),"",IF(T34=Калькулятор!$B$5+2,SUM(D33),Калькулятор!I31))</f>
        <v>50</v>
      </c>
      <c r="E34" s="33">
        <f ca="1">IF(T34&gt;(Калькулятор!$B$5+2),"",IF(T34=Калькулятор!$B$5+2,SUM(E33),Калькулятор!G31))</f>
        <v>0</v>
      </c>
      <c r="F34" s="33">
        <f ca="1">IF(T34&gt;(Калькулятор!$B$5+2),"",IF(T34=Калькулятор!$B$5+2,SUM($F$7:F33),Калькулятор!H31))</f>
        <v>50</v>
      </c>
      <c r="G34" s="34">
        <f>IF(T34&gt;(Калькулятор!$B$5+2),"",IF(T34=Калькулятор!$B$5+2,0,IF(T34&lt;=Калькулятор!$B$5,0,0)))</f>
        <v>0</v>
      </c>
      <c r="H34" s="34">
        <f>IF(T34&gt;(Калькулятор!$B$5+2),"",IF(T34=Калькулятор!$B$5+2,0,IF(T34&lt;=Калькулятор!$B$5,0,0)))</f>
        <v>0</v>
      </c>
      <c r="I34" s="35">
        <f>IF(T34&gt;(Калькулятор!$B$5+2),"",IF(T34=Калькулятор!$B$5+2,0,IF(T34&lt;=Калькулятор!$B$5,0,0)))</f>
        <v>0</v>
      </c>
      <c r="J34" s="33">
        <f>IF(T34&gt;(Калькулятор!$B$5+2),"",IF(T34=Калькулятор!$B$5+2,SUM($J$7:J33),IF(T34&lt;=Калькулятор!$B$5,0,0)))</f>
        <v>0</v>
      </c>
      <c r="K34" s="36">
        <f>IF(T34&gt;(Калькулятор!$B$5+2),"",IF(T34=Калькулятор!$B$5+2,0,IF(T34&lt;=Калькулятор!$B$5,0,0)))</f>
        <v>0</v>
      </c>
      <c r="L34" s="34">
        <f>IF(T34&gt;(Калькулятор!$B$5+2),"",IF(T34=Калькулятор!$B$5+2,0,IF(T34&lt;=Калькулятор!$B$5,0,0)))</f>
        <v>0</v>
      </c>
      <c r="M34" s="34">
        <f>IF(T34&gt;(Калькулятор!$B$5+2),"",IF(T34=Калькулятор!$B$5+2,0,IF(T34&lt;=Калькулятор!$B$5,0,0)))</f>
        <v>0</v>
      </c>
      <c r="N34" s="34">
        <f>IF(T34&gt;(Калькулятор!$B$5+2),"",IF(T34=Калькулятор!$B$5+2,0,IF(T34&lt;=Калькулятор!$B$5,0,0)))</f>
        <v>0</v>
      </c>
      <c r="O34" s="34">
        <f>IF(T34&gt;(Калькулятор!$B$5+2),"",IF(T34=Калькулятор!$B$5+2,0,IF(T34&lt;=Калькулятор!$B$5,0,0)))</f>
        <v>0</v>
      </c>
      <c r="P34" s="34">
        <f>IF(T34&gt;(Калькулятор!$B$5+2),"",IF(T34=Калькулятор!$B$5+2,0,IF(T34&lt;=Калькулятор!$B$5,0,0)))</f>
        <v>0</v>
      </c>
      <c r="Q34" s="34">
        <f>IF(T34&gt;(Калькулятор!$B$5+2),"",IF(T34=Калькулятор!$B$5+2,0,IF(T34&lt;=Калькулятор!$B$5,0,0)))</f>
        <v>0</v>
      </c>
      <c r="R34" s="37" t="str">
        <f>IF(T34&gt;(Калькулятор!$B$5+2),"",IF(T34=Калькулятор!$B$5+2,XIRR($D$7:D33,$B$7:B33,50),"Х"))</f>
        <v>Х</v>
      </c>
      <c r="S34" s="38" t="str">
        <f>IF(T34&gt;(Калькулятор!$B$5+2),"",IF(T34=Калькулятор!$B$5+2,F34+E34+J34,"Х"))</f>
        <v>Х</v>
      </c>
      <c r="T34" s="28">
        <v>28</v>
      </c>
      <c r="U34" s="29">
        <f ca="1">Калькулятор!E31</f>
        <v>-1000</v>
      </c>
    </row>
    <row r="35" spans="1:21" ht="16.2" thickBot="1" x14ac:dyDescent="0.35">
      <c r="A35" s="30">
        <f ca="1">IF(T35&gt;(Калькулятор!$B$5+2),"",IF(T35=Калькулятор!$B$5+2,"Усього",Калькулятор!C32))</f>
        <v>28</v>
      </c>
      <c r="B35" s="31">
        <f ca="1">IF(T35&gt;(Калькулятор!$B$5+2),"",IF(T35=Калькулятор!$B$5+2,"Х",Калькулятор!D32))</f>
        <v>45754</v>
      </c>
      <c r="C35" s="32">
        <f ca="1">IF(T35&gt;(Калькулятор!$B$5+2),"",IF(T35=Калькулятор!$B$5+2,SUM($C$8:C34),IFERROR(B35-B34,"")))</f>
        <v>5</v>
      </c>
      <c r="D35" s="33">
        <f ca="1">IF(T35&gt;(Калькулятор!$B$5+2),"",IF(T35=Калькулятор!$B$5+2,SUM(D34),Калькулятор!I32))</f>
        <v>50</v>
      </c>
      <c r="E35" s="33">
        <f ca="1">IF(T35&gt;(Калькулятор!$B$5+2),"",IF(T35=Калькулятор!$B$5+2,SUM(E34),Калькулятор!G32))</f>
        <v>0</v>
      </c>
      <c r="F35" s="33">
        <f ca="1">IF(T35&gt;(Калькулятор!$B$5+2),"",IF(T35=Калькулятор!$B$5+2,SUM($F$7:F34),Калькулятор!H32))</f>
        <v>50</v>
      </c>
      <c r="G35" s="34">
        <f>IF(T35&gt;(Калькулятор!$B$5+2),"",IF(T35=Калькулятор!$B$5+2,0,IF(T35&lt;=Калькулятор!$B$5,0,0)))</f>
        <v>0</v>
      </c>
      <c r="H35" s="34">
        <f>IF(T35&gt;(Калькулятор!$B$5+2),"",IF(T35=Калькулятор!$B$5+2,0,IF(T35&lt;=Калькулятор!$B$5,0,0)))</f>
        <v>0</v>
      </c>
      <c r="I35" s="35">
        <f>IF(T35&gt;(Калькулятор!$B$5+2),"",IF(T35=Калькулятор!$B$5+2,0,IF(T35&lt;=Калькулятор!$B$5,0,0)))</f>
        <v>0</v>
      </c>
      <c r="J35" s="33">
        <f>IF(T35&gt;(Калькулятор!$B$5+2),"",IF(T35=Калькулятор!$B$5+2,SUM($J$7:J34),IF(T35&lt;=Калькулятор!$B$5,0,0)))</f>
        <v>0</v>
      </c>
      <c r="K35" s="36">
        <f>IF(T35&gt;(Калькулятор!$B$5+2),"",IF(T35=Калькулятор!$B$5+2,0,IF(T35&lt;=Калькулятор!$B$5,0,0)))</f>
        <v>0</v>
      </c>
      <c r="L35" s="34">
        <f>IF(T35&gt;(Калькулятор!$B$5+2),"",IF(T35=Калькулятор!$B$5+2,0,IF(T35&lt;=Калькулятор!$B$5,0,0)))</f>
        <v>0</v>
      </c>
      <c r="M35" s="34">
        <f>IF(T35&gt;(Калькулятор!$B$5+2),"",IF(T35=Калькулятор!$B$5+2,0,IF(T35&lt;=Калькулятор!$B$5,0,0)))</f>
        <v>0</v>
      </c>
      <c r="N35" s="34">
        <f>IF(T35&gt;(Калькулятор!$B$5+2),"",IF(T35=Калькулятор!$B$5+2,0,IF(T35&lt;=Калькулятор!$B$5,0,0)))</f>
        <v>0</v>
      </c>
      <c r="O35" s="34">
        <f>IF(T35&gt;(Калькулятор!$B$5+2),"",IF(T35=Калькулятор!$B$5+2,0,IF(T35&lt;=Калькулятор!$B$5,0,0)))</f>
        <v>0</v>
      </c>
      <c r="P35" s="34">
        <f>IF(T35&gt;(Калькулятор!$B$5+2),"",IF(T35=Калькулятор!$B$5+2,0,IF(T35&lt;=Калькулятор!$B$5,0,0)))</f>
        <v>0</v>
      </c>
      <c r="Q35" s="34">
        <f>IF(T35&gt;(Калькулятор!$B$5+2),"",IF(T35=Калькулятор!$B$5+2,0,IF(T35&lt;=Калькулятор!$B$5,0,0)))</f>
        <v>0</v>
      </c>
      <c r="R35" s="37" t="str">
        <f>IF(T35&gt;(Калькулятор!$B$5+2),"",IF(T35=Калькулятор!$B$5+2,XIRR($D$7:D34,$B$7:B34,50),"Х"))</f>
        <v>Х</v>
      </c>
      <c r="S35" s="38" t="str">
        <f>IF(T35&gt;(Калькулятор!$B$5+2),"",IF(T35=Калькулятор!$B$5+2,F35+E35+J35,"Х"))</f>
        <v>Х</v>
      </c>
      <c r="T35" s="28">
        <v>29</v>
      </c>
      <c r="U35" s="29">
        <f ca="1">Калькулятор!E32</f>
        <v>-1000</v>
      </c>
    </row>
    <row r="36" spans="1:21" ht="16.2" thickBot="1" x14ac:dyDescent="0.35">
      <c r="A36" s="30">
        <f ca="1">IF(T36&gt;(Калькулятор!$B$5+2),"",IF(T36=Калькулятор!$B$5+2,"Усього",Калькулятор!C33))</f>
        <v>29</v>
      </c>
      <c r="B36" s="31">
        <f ca="1">IF(T36&gt;(Калькулятор!$B$5+2),"",IF(T36=Калькулятор!$B$5+2,"Х",Калькулятор!D33))</f>
        <v>45759</v>
      </c>
      <c r="C36" s="32">
        <f ca="1">IF(T36&gt;(Калькулятор!$B$5+2),"",IF(T36=Калькулятор!$B$5+2,SUM($C$8:C35),IFERROR(B36-B35,"")))</f>
        <v>5</v>
      </c>
      <c r="D36" s="33">
        <f ca="1">IF(T36&gt;(Калькулятор!$B$5+2),"",IF(T36=Калькулятор!$B$5+2,SUM(D35),Калькулятор!I33))</f>
        <v>50</v>
      </c>
      <c r="E36" s="33">
        <f ca="1">IF(T36&gt;(Калькулятор!$B$5+2),"",IF(T36=Калькулятор!$B$5+2,SUM(E35),Калькулятор!G33))</f>
        <v>0</v>
      </c>
      <c r="F36" s="33">
        <f ca="1">IF(T36&gt;(Калькулятор!$B$5+2),"",IF(T36=Калькулятор!$B$5+2,SUM($F$7:F35),Калькулятор!H33))</f>
        <v>50</v>
      </c>
      <c r="G36" s="34">
        <f>IF(T36&gt;(Калькулятор!$B$5+2),"",IF(T36=Калькулятор!$B$5+2,0,IF(T36&lt;=Калькулятор!$B$5,0,0)))</f>
        <v>0</v>
      </c>
      <c r="H36" s="34">
        <f>IF(T36&gt;(Калькулятор!$B$5+2),"",IF(T36=Калькулятор!$B$5+2,0,IF(T36&lt;=Калькулятор!$B$5,0,0)))</f>
        <v>0</v>
      </c>
      <c r="I36" s="35">
        <f>IF(T36&gt;(Калькулятор!$B$5+2),"",IF(T36=Калькулятор!$B$5+2,0,IF(T36&lt;=Калькулятор!$B$5,0,0)))</f>
        <v>0</v>
      </c>
      <c r="J36" s="33">
        <f>IF(T36&gt;(Калькулятор!$B$5+2),"",IF(T36=Калькулятор!$B$5+2,SUM($J$7:J35),IF(T36&lt;=Калькулятор!$B$5,0,0)))</f>
        <v>0</v>
      </c>
      <c r="K36" s="36">
        <f>IF(T36&gt;(Калькулятор!$B$5+2),"",IF(T36=Калькулятор!$B$5+2,0,IF(T36&lt;=Калькулятор!$B$5,0,0)))</f>
        <v>0</v>
      </c>
      <c r="L36" s="34">
        <f>IF(T36&gt;(Калькулятор!$B$5+2),"",IF(T36=Калькулятор!$B$5+2,0,IF(T36&lt;=Калькулятор!$B$5,0,0)))</f>
        <v>0</v>
      </c>
      <c r="M36" s="34">
        <f>IF(T36&gt;(Калькулятор!$B$5+2),"",IF(T36=Калькулятор!$B$5+2,0,IF(T36&lt;=Калькулятор!$B$5,0,0)))</f>
        <v>0</v>
      </c>
      <c r="N36" s="34">
        <f>IF(T36&gt;(Калькулятор!$B$5+2),"",IF(T36=Калькулятор!$B$5+2,0,IF(T36&lt;=Калькулятор!$B$5,0,0)))</f>
        <v>0</v>
      </c>
      <c r="O36" s="34">
        <f>IF(T36&gt;(Калькулятор!$B$5+2),"",IF(T36=Калькулятор!$B$5+2,0,IF(T36&lt;=Калькулятор!$B$5,0,0)))</f>
        <v>0</v>
      </c>
      <c r="P36" s="34">
        <f>IF(T36&gt;(Калькулятор!$B$5+2),"",IF(T36=Калькулятор!$B$5+2,0,IF(T36&lt;=Калькулятор!$B$5,0,0)))</f>
        <v>0</v>
      </c>
      <c r="Q36" s="34">
        <f>IF(T36&gt;(Калькулятор!$B$5+2),"",IF(T36=Калькулятор!$B$5+2,0,IF(T36&lt;=Калькулятор!$B$5,0,0)))</f>
        <v>0</v>
      </c>
      <c r="R36" s="37" t="str">
        <f>IF(T36&gt;(Калькулятор!$B$5+2),"",IF(T36=Калькулятор!$B$5+2,XIRR($D$7:D35,$B$7:B35,50),"Х"))</f>
        <v>Х</v>
      </c>
      <c r="S36" s="38" t="str">
        <f>IF(T36&gt;(Калькулятор!$B$5+2),"",IF(T36=Калькулятор!$B$5+2,F36+E36+J36,"Х"))</f>
        <v>Х</v>
      </c>
      <c r="T36" s="28">
        <v>30</v>
      </c>
      <c r="U36" s="29">
        <f ca="1">Калькулятор!E33</f>
        <v>-1000</v>
      </c>
    </row>
    <row r="37" spans="1:21" ht="16.2" thickBot="1" x14ac:dyDescent="0.35">
      <c r="A37" s="30">
        <f ca="1">IF(T37&gt;(Калькулятор!$B$5+2),"",IF(T37=Калькулятор!$B$5+2,"Усього",Калькулятор!C34))</f>
        <v>30</v>
      </c>
      <c r="B37" s="31">
        <f ca="1">IF(T37&gt;(Калькулятор!$B$5+2),"",IF(T37=Калькулятор!$B$5+2,"Х",Калькулятор!D34))</f>
        <v>45764</v>
      </c>
      <c r="C37" s="32">
        <f ca="1">IF(T37&gt;(Калькулятор!$B$5+2),"",IF(T37=Калькулятор!$B$5+2,SUM($C$8:C36),IFERROR(B37-B36,"")))</f>
        <v>5</v>
      </c>
      <c r="D37" s="33">
        <f ca="1">IF(T37&gt;(Калькулятор!$B$5+2),"",IF(T37=Калькулятор!$B$5+2,SUM(D36),Калькулятор!I34))</f>
        <v>50</v>
      </c>
      <c r="E37" s="33">
        <f ca="1">IF(T37&gt;(Калькулятор!$B$5+2),"",IF(T37=Калькулятор!$B$5+2,SUM(E36),Калькулятор!G34))</f>
        <v>0</v>
      </c>
      <c r="F37" s="33">
        <f ca="1">IF(T37&gt;(Калькулятор!$B$5+2),"",IF(T37=Калькулятор!$B$5+2,SUM($F$7:F36),Калькулятор!H34))</f>
        <v>50</v>
      </c>
      <c r="G37" s="34">
        <f>IF(T37&gt;(Калькулятор!$B$5+2),"",IF(T37=Калькулятор!$B$5+2,0,IF(T37&lt;=Калькулятор!$B$5,0,0)))</f>
        <v>0</v>
      </c>
      <c r="H37" s="34">
        <f>IF(T37&gt;(Калькулятор!$B$5+2),"",IF(T37=Калькулятор!$B$5+2,0,IF(T37&lt;=Калькулятор!$B$5,0,0)))</f>
        <v>0</v>
      </c>
      <c r="I37" s="35">
        <f>IF(T37&gt;(Калькулятор!$B$5+2),"",IF(T37=Калькулятор!$B$5+2,0,IF(T37&lt;=Калькулятор!$B$5,0,0)))</f>
        <v>0</v>
      </c>
      <c r="J37" s="33">
        <f>IF(T37&gt;(Калькулятор!$B$5+2),"",IF(T37=Калькулятор!$B$5+2,SUM($J$7:J36),IF(T37&lt;=Калькулятор!$B$5,0,0)))</f>
        <v>0</v>
      </c>
      <c r="K37" s="36">
        <f>IF(T37&gt;(Калькулятор!$B$5+2),"",IF(T37=Калькулятор!$B$5+2,0,IF(T37&lt;=Калькулятор!$B$5,0,0)))</f>
        <v>0</v>
      </c>
      <c r="L37" s="34">
        <f>IF(T37&gt;(Калькулятор!$B$5+2),"",IF(T37=Калькулятор!$B$5+2,0,IF(T37&lt;=Калькулятор!$B$5,0,0)))</f>
        <v>0</v>
      </c>
      <c r="M37" s="34">
        <f>IF(T37&gt;(Калькулятор!$B$5+2),"",IF(T37=Калькулятор!$B$5+2,0,IF(T37&lt;=Калькулятор!$B$5,0,0)))</f>
        <v>0</v>
      </c>
      <c r="N37" s="34">
        <f>IF(T37&gt;(Калькулятор!$B$5+2),"",IF(T37=Калькулятор!$B$5+2,0,IF(T37&lt;=Калькулятор!$B$5,0,0)))</f>
        <v>0</v>
      </c>
      <c r="O37" s="34">
        <f>IF(T37&gt;(Калькулятор!$B$5+2),"",IF(T37=Калькулятор!$B$5+2,0,IF(T37&lt;=Калькулятор!$B$5,0,0)))</f>
        <v>0</v>
      </c>
      <c r="P37" s="34">
        <f>IF(T37&gt;(Калькулятор!$B$5+2),"",IF(T37=Калькулятор!$B$5+2,0,IF(T37&lt;=Калькулятор!$B$5,0,0)))</f>
        <v>0</v>
      </c>
      <c r="Q37" s="34">
        <f>IF(T37&gt;(Калькулятор!$B$5+2),"",IF(T37=Калькулятор!$B$5+2,0,IF(T37&lt;=Калькулятор!$B$5,0,0)))</f>
        <v>0</v>
      </c>
      <c r="R37" s="37" t="str">
        <f>IF(T37&gt;(Калькулятор!$B$5+2),"",IF(T37=Калькулятор!$B$5+2,XIRR($D$7:D36,$B$7:B36,50),"Х"))</f>
        <v>Х</v>
      </c>
      <c r="S37" s="38" t="str">
        <f>IF(T37&gt;(Калькулятор!$B$5+2),"",IF(T37=Калькулятор!$B$5+2,F37+E37+J37,"Х"))</f>
        <v>Х</v>
      </c>
      <c r="T37" s="28">
        <v>31</v>
      </c>
      <c r="U37" s="29">
        <f ca="1">Калькулятор!E34</f>
        <v>-1000</v>
      </c>
    </row>
    <row r="38" spans="1:21" ht="16.2" thickBot="1" x14ac:dyDescent="0.35">
      <c r="A38" s="30">
        <f ca="1">IF(T38&gt;(Калькулятор!$B$5+2),"",IF(T38=Калькулятор!$B$5+2,"Усього",Калькулятор!C35))</f>
        <v>31</v>
      </c>
      <c r="B38" s="31">
        <f ca="1">IF(T38&gt;(Калькулятор!$B$5+2),"",IF(T38=Калькулятор!$B$5+2,"Х",Калькулятор!D35))</f>
        <v>45769</v>
      </c>
      <c r="C38" s="32">
        <f ca="1">IF(T38&gt;(Калькулятор!$B$5+2),"",IF(T38=Калькулятор!$B$5+2,SUM($C$8:C37),IFERROR(B38-B37,"")))</f>
        <v>5</v>
      </c>
      <c r="D38" s="33">
        <f ca="1">IF(T38&gt;(Калькулятор!$B$5+2),"",IF(T38=Калькулятор!$B$5+2,SUM(D37),Калькулятор!I35))</f>
        <v>50</v>
      </c>
      <c r="E38" s="33">
        <f ca="1">IF(T38&gt;(Калькулятор!$B$5+2),"",IF(T38=Калькулятор!$B$5+2,SUM(E37),Калькулятор!G35))</f>
        <v>0</v>
      </c>
      <c r="F38" s="33">
        <f ca="1">IF(T38&gt;(Калькулятор!$B$5+2),"",IF(T38=Калькулятор!$B$5+2,SUM($F$7:F37),Калькулятор!H35))</f>
        <v>50</v>
      </c>
      <c r="G38" s="34">
        <f>IF(T38&gt;(Калькулятор!$B$5+2),"",IF(T38=Калькулятор!$B$5+2,0,IF(T38&lt;=Калькулятор!$B$5,0,0)))</f>
        <v>0</v>
      </c>
      <c r="H38" s="34">
        <f>IF(T38&gt;(Калькулятор!$B$5+2),"",IF(T38=Калькулятор!$B$5+2,0,IF(T38&lt;=Калькулятор!$B$5,0,0)))</f>
        <v>0</v>
      </c>
      <c r="I38" s="35">
        <f>IF(T38&gt;(Калькулятор!$B$5+2),"",IF(T38=Калькулятор!$B$5+2,0,IF(T38&lt;=Калькулятор!$B$5,0,0)))</f>
        <v>0</v>
      </c>
      <c r="J38" s="33">
        <f>IF(T38&gt;(Калькулятор!$B$5+2),"",IF(T38=Калькулятор!$B$5+2,SUM($J$7:J37),IF(T38&lt;=Калькулятор!$B$5,0,0)))</f>
        <v>0</v>
      </c>
      <c r="K38" s="36">
        <f>IF(T38&gt;(Калькулятор!$B$5+2),"",IF(T38=Калькулятор!$B$5+2,0,IF(T38&lt;=Калькулятор!$B$5,0,0)))</f>
        <v>0</v>
      </c>
      <c r="L38" s="34">
        <f>IF(T38&gt;(Калькулятор!$B$5+2),"",IF(T38=Калькулятор!$B$5+2,0,IF(T38&lt;=Калькулятор!$B$5,0,0)))</f>
        <v>0</v>
      </c>
      <c r="M38" s="34">
        <f>IF(T38&gt;(Калькулятор!$B$5+2),"",IF(T38=Калькулятор!$B$5+2,0,IF(T38&lt;=Калькулятор!$B$5,0,0)))</f>
        <v>0</v>
      </c>
      <c r="N38" s="34">
        <f>IF(T38&gt;(Калькулятор!$B$5+2),"",IF(T38=Калькулятор!$B$5+2,0,IF(T38&lt;=Калькулятор!$B$5,0,0)))</f>
        <v>0</v>
      </c>
      <c r="O38" s="34">
        <f>IF(T38&gt;(Калькулятор!$B$5+2),"",IF(T38=Калькулятор!$B$5+2,0,IF(T38&lt;=Калькулятор!$B$5,0,0)))</f>
        <v>0</v>
      </c>
      <c r="P38" s="34">
        <f>IF(T38&gt;(Калькулятор!$B$5+2),"",IF(T38=Калькулятор!$B$5+2,0,IF(T38&lt;=Калькулятор!$B$5,0,0)))</f>
        <v>0</v>
      </c>
      <c r="Q38" s="34">
        <f>IF(T38&gt;(Калькулятор!$B$5+2),"",IF(T38=Калькулятор!$B$5+2,0,IF(T38&lt;=Калькулятор!$B$5,0,0)))</f>
        <v>0</v>
      </c>
      <c r="R38" s="37" t="str">
        <f>IF(T38&gt;(Калькулятор!$B$5+2),"",IF(T38=Калькулятор!$B$5+2,XIRR($D$7:D37,$B$7:B37,50),"Х"))</f>
        <v>Х</v>
      </c>
      <c r="S38" s="38" t="str">
        <f>IF(T38&gt;(Калькулятор!$B$5+2),"",IF(T38=Калькулятор!$B$5+2,F38+E38+J38,"Х"))</f>
        <v>Х</v>
      </c>
      <c r="T38" s="28">
        <v>32</v>
      </c>
      <c r="U38" s="29">
        <f ca="1">Калькулятор!E35</f>
        <v>-1000</v>
      </c>
    </row>
    <row r="39" spans="1:21" ht="15.6" x14ac:dyDescent="0.3">
      <c r="A39" s="30">
        <f ca="1">IF(T39&gt;(Калькулятор!$B$5+2),"",IF(T39=Калькулятор!$B$5+2,"Усього",Калькулятор!C36))</f>
        <v>32</v>
      </c>
      <c r="B39" s="31">
        <f ca="1">IF(T39&gt;(Калькулятор!$B$5+2),"",IF(T39=Калькулятор!$B$5+2,"Х",Калькулятор!D36))</f>
        <v>45774</v>
      </c>
      <c r="C39" s="32">
        <f ca="1">IF(T39&gt;(Калькулятор!$B$5+2),"",IF(T39=Калькулятор!$B$5+2,SUM($C$8:C38),IFERROR(B39-B38,"")))</f>
        <v>5</v>
      </c>
      <c r="D39" s="33">
        <f ca="1">IF(T39&gt;(Калькулятор!$B$5+2),"",IF(T39=Калькулятор!$B$5+2,SUM(D38),Калькулятор!I36))</f>
        <v>50</v>
      </c>
      <c r="E39" s="33">
        <f ca="1">IF(T39&gt;(Калькулятор!$B$5+2),"",IF(T39=Калькулятор!$B$5+2,SUM(E38),Калькулятор!G36))</f>
        <v>0</v>
      </c>
      <c r="F39" s="33">
        <f ca="1">IF(T39&gt;(Калькулятор!$B$5+2),"",IF(T39=Калькулятор!$B$5+2,SUM($F$7:F38),Калькулятор!H36))</f>
        <v>50</v>
      </c>
      <c r="G39" s="34">
        <f>IF(T39&gt;(Калькулятор!$B$5+2),"",IF(T39=Калькулятор!$B$5+2,0,IF(T39&lt;=Калькулятор!$B$5,0,0)))</f>
        <v>0</v>
      </c>
      <c r="H39" s="34">
        <f>IF(T39&gt;(Калькулятор!$B$5+2),"",IF(T39=Калькулятор!$B$5+2,0,IF(T39&lt;=Калькулятор!$B$5,0,0)))</f>
        <v>0</v>
      </c>
      <c r="I39" s="35">
        <f>IF(T39&gt;(Калькулятор!$B$5+2),"",IF(T39=Калькулятор!$B$5+2,0,IF(T39&lt;=Калькулятор!$B$5,0,0)))</f>
        <v>0</v>
      </c>
      <c r="J39" s="33">
        <f>IF(T39&gt;(Калькулятор!$B$5+2),"",IF(T39=Калькулятор!$B$5+2,SUM($J$7:J38),IF(T39&lt;=Калькулятор!$B$5,0,0)))</f>
        <v>0</v>
      </c>
      <c r="K39" s="36">
        <f>IF(T39&gt;(Калькулятор!$B$5+2),"",IF(T39=Калькулятор!$B$5+2,0,IF(T39&lt;=Калькулятор!$B$5,0,0)))</f>
        <v>0</v>
      </c>
      <c r="L39" s="34">
        <f>IF(T39&gt;(Калькулятор!$B$5+2),"",IF(T39=Калькулятор!$B$5+2,0,IF(T39&lt;=Калькулятор!$B$5,0,0)))</f>
        <v>0</v>
      </c>
      <c r="M39" s="34">
        <f>IF(T39&gt;(Калькулятор!$B$5+2),"",IF(T39=Калькулятор!$B$5+2,0,IF(T39&lt;=Калькулятор!$B$5,0,0)))</f>
        <v>0</v>
      </c>
      <c r="N39" s="34">
        <f>IF(T39&gt;(Калькулятор!$B$5+2),"",IF(T39=Калькулятор!$B$5+2,0,IF(T39&lt;=Калькулятор!$B$5,0,0)))</f>
        <v>0</v>
      </c>
      <c r="O39" s="34">
        <f>IF(T39&gt;(Калькулятор!$B$5+2),"",IF(T39=Калькулятор!$B$5+2,0,IF(T39&lt;=Калькулятор!$B$5,0,0)))</f>
        <v>0</v>
      </c>
      <c r="P39" s="34">
        <f>IF(T39&gt;(Калькулятор!$B$5+2),"",IF(T39=Калькулятор!$B$5+2,0,IF(T39&lt;=Калькулятор!$B$5,0,0)))</f>
        <v>0</v>
      </c>
      <c r="Q39" s="34">
        <f>IF(T39&gt;(Калькулятор!$B$5+2),"",IF(T39=Калькулятор!$B$5+2,0,IF(T39&lt;=Калькулятор!$B$5,0,0)))</f>
        <v>0</v>
      </c>
      <c r="R39" s="37" t="str">
        <f>IF(T39&gt;(Калькулятор!$B$5+2),"",IF(T39=Калькулятор!$B$5+2,XIRR($D$7:D38,$B$7:B38,50),"Х"))</f>
        <v>Х</v>
      </c>
      <c r="S39" s="38" t="str">
        <f>IF(T39&gt;(Калькулятор!$B$5+2),"",IF(T39=Калькулятор!$B$5+2,F39+E39+J39,"Х"))</f>
        <v>Х</v>
      </c>
      <c r="T39" s="28">
        <v>33</v>
      </c>
      <c r="U39" s="29">
        <f ca="1">Калькулятор!E36</f>
        <v>-1000</v>
      </c>
    </row>
    <row r="40" spans="1:21" ht="15.6" x14ac:dyDescent="0.3">
      <c r="A40" s="30">
        <f ca="1">IF(T40&gt;(Калькулятор!$B$5+2),"",IF(T40=Калькулятор!$B$5+2,"Усього",Калькулятор!C37))</f>
        <v>33</v>
      </c>
      <c r="B40" s="31">
        <f ca="1">IF(T40&gt;(Калькулятор!$B$5+2),"",IF(T40=Калькулятор!$B$5+2,"Х",Калькулятор!D37))</f>
        <v>45779</v>
      </c>
      <c r="C40" s="32">
        <f ca="1">IF(T40&gt;(Калькулятор!$B$5+2),"",IF(T40=Калькулятор!$B$5+2,SUM($C$8:C39),IFERROR(B40-B39,"")))</f>
        <v>5</v>
      </c>
      <c r="D40" s="33">
        <f ca="1">IF(T40&gt;(Калькулятор!$B$5+2),"",IF(T40=Калькулятор!$B$5+2,SUM(D39),Калькулятор!I37))</f>
        <v>50</v>
      </c>
      <c r="E40" s="33">
        <f ca="1">IF(T40&gt;(Калькулятор!$B$5+2),"",IF(T40=Калькулятор!$B$5+2,SUM(E39),Калькулятор!G37))</f>
        <v>0</v>
      </c>
      <c r="F40" s="33">
        <f ca="1">IF(T40&gt;(Калькулятор!$B$5+2),"",IF(T40=Калькулятор!$B$5+2,SUM($F$7:F39),Калькулятор!H37))</f>
        <v>50</v>
      </c>
      <c r="G40" s="34">
        <f>IF(T40&gt;(Калькулятор!$B$5+2),"",IF(T40=Калькулятор!$B$5+2,0,IF(T40&lt;=Калькулятор!$B$5,0,0)))</f>
        <v>0</v>
      </c>
      <c r="H40" s="34">
        <f>IF(T40&gt;(Калькулятор!$B$5+2),"",IF(T40=Калькулятор!$B$5+2,0,IF(T40&lt;=Калькулятор!$B$5,0,0)))</f>
        <v>0</v>
      </c>
      <c r="I40" s="35">
        <f>IF(T40&gt;(Калькулятор!$B$5+2),"",IF(T40=Калькулятор!$B$5+2,0,IF(T40&lt;=Калькулятор!$B$5,0,0)))</f>
        <v>0</v>
      </c>
      <c r="J40" s="33">
        <f>IF(T40&gt;(Калькулятор!$B$5+2),"",IF(T40=Калькулятор!$B$5+2,SUM($J$7:J39),IF(T40&lt;=Калькулятор!$B$5,0,0)))</f>
        <v>0</v>
      </c>
      <c r="K40" s="36">
        <f>IF(T40&gt;(Калькулятор!$B$5+2),"",IF(T40=Калькулятор!$B$5+2,0,IF(T40&lt;=Калькулятор!$B$5,0,0)))</f>
        <v>0</v>
      </c>
      <c r="L40" s="34">
        <f>IF(T40&gt;(Калькулятор!$B$5+2),"",IF(T40=Калькулятор!$B$5+2,0,IF(T40&lt;=Калькулятор!$B$5,0,0)))</f>
        <v>0</v>
      </c>
      <c r="M40" s="34">
        <f>IF(T40&gt;(Калькулятор!$B$5+2),"",IF(T40=Калькулятор!$B$5+2,0,IF(T40&lt;=Калькулятор!$B$5,0,0)))</f>
        <v>0</v>
      </c>
      <c r="N40" s="34">
        <f>IF(T40&gt;(Калькулятор!$B$5+2),"",IF(T40=Калькулятор!$B$5+2,0,IF(T40&lt;=Калькулятор!$B$5,0,0)))</f>
        <v>0</v>
      </c>
      <c r="O40" s="34">
        <f>IF(T40&gt;(Калькулятор!$B$5+2),"",IF(T40=Калькулятор!$B$5+2,0,IF(T40&lt;=Калькулятор!$B$5,0,0)))</f>
        <v>0</v>
      </c>
      <c r="P40" s="34">
        <f>IF(T40&gt;(Калькулятор!$B$5+2),"",IF(T40=Калькулятор!$B$5+2,0,IF(T40&lt;=Калькулятор!$B$5,0,0)))</f>
        <v>0</v>
      </c>
      <c r="Q40" s="34">
        <f>IF(T40&gt;(Калькулятор!$B$5+2),"",IF(T40=Калькулятор!$B$5+2,0,IF(T40&lt;=Калькулятор!$B$5,0,0)))</f>
        <v>0</v>
      </c>
      <c r="R40" s="37" t="str">
        <f>IF(T40&gt;(Калькулятор!$B$5+2),"",IF(T40=Калькулятор!$B$5+2,XIRR($D$7:D39,$B$7:B39,50),"Х"))</f>
        <v>Х</v>
      </c>
      <c r="S40" s="38" t="str">
        <f>IF(T40&gt;(Калькулятор!$B$5+2),"",IF(T40=Калькулятор!$B$5+2,F40+E40+J40,"Х"))</f>
        <v>Х</v>
      </c>
      <c r="T40" s="28">
        <v>34</v>
      </c>
      <c r="U40" s="29">
        <f ca="1">Калькулятор!E37</f>
        <v>-1000</v>
      </c>
    </row>
    <row r="41" spans="1:21" ht="15.6" x14ac:dyDescent="0.3">
      <c r="A41" s="30">
        <f ca="1">IF(T41&gt;(Калькулятор!$B$5+2),"",IF(T41=Калькулятор!$B$5+2,"Усього",Калькулятор!C38))</f>
        <v>34</v>
      </c>
      <c r="B41" s="31">
        <f ca="1">IF(T41&gt;(Калькулятор!$B$5+2),"",IF(T41=Калькулятор!$B$5+2,"Х",Калькулятор!D38))</f>
        <v>45784</v>
      </c>
      <c r="C41" s="32">
        <f ca="1">IF(T41&gt;(Калькулятор!$B$5+2),"",IF(T41=Калькулятор!$B$5+2,SUM($C$8:C40),IFERROR(B41-B40,"")))</f>
        <v>5</v>
      </c>
      <c r="D41" s="33">
        <f ca="1">IF(T41&gt;(Калькулятор!$B$5+2),"",IF(T41=Калькулятор!$B$5+2,SUM(D40),Калькулятор!I38))</f>
        <v>50</v>
      </c>
      <c r="E41" s="33">
        <f ca="1">IF(T41&gt;(Калькулятор!$B$5+2),"",IF(T41=Калькулятор!$B$5+2,SUM(E40),Калькулятор!G38))</f>
        <v>0</v>
      </c>
      <c r="F41" s="33">
        <f ca="1">IF(T41&gt;(Калькулятор!$B$5+2),"",IF(T41=Калькулятор!$B$5+2,SUM($F$7:F40),Калькулятор!H38))</f>
        <v>50</v>
      </c>
      <c r="G41" s="34">
        <f>IF(T41&gt;(Калькулятор!$B$5+2),"",IF(T41=Калькулятор!$B$5+2,0,IF(T41&lt;=Калькулятор!$B$5,0,0)))</f>
        <v>0</v>
      </c>
      <c r="H41" s="34">
        <f>IF(T41&gt;(Калькулятор!$B$5+2),"",IF(T41=Калькулятор!$B$5+2,0,IF(T41&lt;=Калькулятор!$B$5,0,0)))</f>
        <v>0</v>
      </c>
      <c r="I41" s="35">
        <f>IF(T41&gt;(Калькулятор!$B$5+2),"",IF(T41=Калькулятор!$B$5+2,0,IF(T41&lt;=Калькулятор!$B$5,0,0)))</f>
        <v>0</v>
      </c>
      <c r="J41" s="33">
        <f>IF(T41&gt;(Калькулятор!$B$5+2),"",IF(T41=Калькулятор!$B$5+2,SUM($J$7:J40),IF(T41&lt;=Калькулятор!$B$5,0,0)))</f>
        <v>0</v>
      </c>
      <c r="K41" s="36">
        <f>IF(T41&gt;(Калькулятор!$B$5+2),"",IF(T41=Калькулятор!$B$5+2,0,IF(T41&lt;=Калькулятор!$B$5,0,0)))</f>
        <v>0</v>
      </c>
      <c r="L41" s="34">
        <f>IF(T41&gt;(Калькулятор!$B$5+2),"",IF(T41=Калькулятор!$B$5+2,0,IF(T41&lt;=Калькулятор!$B$5,0,0)))</f>
        <v>0</v>
      </c>
      <c r="M41" s="34">
        <f>IF(T41&gt;(Калькулятор!$B$5+2),"",IF(T41=Калькулятор!$B$5+2,0,IF(T41&lt;=Калькулятор!$B$5,0,0)))</f>
        <v>0</v>
      </c>
      <c r="N41" s="34">
        <f>IF(T41&gt;(Калькулятор!$B$5+2),"",IF(T41=Калькулятор!$B$5+2,0,IF(T41&lt;=Калькулятор!$B$5,0,0)))</f>
        <v>0</v>
      </c>
      <c r="O41" s="34">
        <f>IF(T41&gt;(Калькулятор!$B$5+2),"",IF(T41=Калькулятор!$B$5+2,0,IF(T41&lt;=Калькулятор!$B$5,0,0)))</f>
        <v>0</v>
      </c>
      <c r="P41" s="34">
        <f>IF(T41&gt;(Калькулятор!$B$5+2),"",IF(T41=Калькулятор!$B$5+2,0,IF(T41&lt;=Калькулятор!$B$5,0,0)))</f>
        <v>0</v>
      </c>
      <c r="Q41" s="34">
        <f>IF(T41&gt;(Калькулятор!$B$5+2),"",IF(T41=Калькулятор!$B$5+2,0,IF(T41&lt;=Калькулятор!$B$5,0,0)))</f>
        <v>0</v>
      </c>
      <c r="R41" s="37" t="str">
        <f>IF(T41&gt;(Калькулятор!$B$5+2),"",IF(T41=Калькулятор!$B$5+2,XIRR($D$7:D40,$B$7:B40,50),"Х"))</f>
        <v>Х</v>
      </c>
      <c r="S41" s="38" t="str">
        <f>IF(T41&gt;(Калькулятор!$B$5+2),"",IF(T41=Калькулятор!$B$5+2,F41+E41+J41,"Х"))</f>
        <v>Х</v>
      </c>
      <c r="T41" s="28">
        <v>35</v>
      </c>
      <c r="U41" s="29">
        <f ca="1">Калькулятор!E38</f>
        <v>-1000</v>
      </c>
    </row>
    <row r="42" spans="1:21" ht="15.6" x14ac:dyDescent="0.3">
      <c r="A42" s="30">
        <f ca="1">IF(T42&gt;(Калькулятор!$B$5+2),"",IF(T42=Калькулятор!$B$5+2,"Усього",Калькулятор!C39))</f>
        <v>35</v>
      </c>
      <c r="B42" s="31">
        <f ca="1">IF(T42&gt;(Калькулятор!$B$5+2),"",IF(T42=Калькулятор!$B$5+2,"Х",Калькулятор!D39))</f>
        <v>45789</v>
      </c>
      <c r="C42" s="32">
        <f ca="1">IF(T42&gt;(Калькулятор!$B$5+2),"",IF(T42=Калькулятор!$B$5+2,SUM($C$8:C41),IFERROR(B42-B41,"")))</f>
        <v>5</v>
      </c>
      <c r="D42" s="33">
        <f ca="1">IF(T42&gt;(Калькулятор!$B$5+2),"",IF(T42=Калькулятор!$B$5+2,SUM(D41),Калькулятор!I39))</f>
        <v>50</v>
      </c>
      <c r="E42" s="33">
        <f ca="1">IF(T42&gt;(Калькулятор!$B$5+2),"",IF(T42=Калькулятор!$B$5+2,SUM(E41),Калькулятор!G39))</f>
        <v>0</v>
      </c>
      <c r="F42" s="33">
        <f ca="1">IF(T42&gt;(Калькулятор!$B$5+2),"",IF(T42=Калькулятор!$B$5+2,SUM($F$7:F41),Калькулятор!H39))</f>
        <v>50</v>
      </c>
      <c r="G42" s="34">
        <f>IF(T42&gt;(Калькулятор!$B$5+2),"",IF(T42=Калькулятор!$B$5+2,0,IF(T42&lt;=Калькулятор!$B$5,0,0)))</f>
        <v>0</v>
      </c>
      <c r="H42" s="34">
        <f>IF(T42&gt;(Калькулятор!$B$5+2),"",IF(T42=Калькулятор!$B$5+2,0,IF(T42&lt;=Калькулятор!$B$5,0,0)))</f>
        <v>0</v>
      </c>
      <c r="I42" s="35">
        <f>IF(T42&gt;(Калькулятор!$B$5+2),"",IF(T42=Калькулятор!$B$5+2,0,IF(T42&lt;=Калькулятор!$B$5,0,0)))</f>
        <v>0</v>
      </c>
      <c r="J42" s="33">
        <f>IF(T42&gt;(Калькулятор!$B$5+2),"",IF(T42=Калькулятор!$B$5+2,SUM($J$7:J41),IF(T42&lt;=Калькулятор!$B$5,0,0)))</f>
        <v>0</v>
      </c>
      <c r="K42" s="36">
        <f>IF(T42&gt;(Калькулятор!$B$5+2),"",IF(T42=Калькулятор!$B$5+2,0,IF(T42&lt;=Калькулятор!$B$5,0,0)))</f>
        <v>0</v>
      </c>
      <c r="L42" s="34">
        <f>IF(T42&gt;(Калькулятор!$B$5+2),"",IF(T42=Калькулятор!$B$5+2,0,IF(T42&lt;=Калькулятор!$B$5,0,0)))</f>
        <v>0</v>
      </c>
      <c r="M42" s="34">
        <f>IF(T42&gt;(Калькулятор!$B$5+2),"",IF(T42=Калькулятор!$B$5+2,0,IF(T42&lt;=Калькулятор!$B$5,0,0)))</f>
        <v>0</v>
      </c>
      <c r="N42" s="34">
        <f>IF(T42&gt;(Калькулятор!$B$5+2),"",IF(T42=Калькулятор!$B$5+2,0,IF(T42&lt;=Калькулятор!$B$5,0,0)))</f>
        <v>0</v>
      </c>
      <c r="O42" s="34">
        <f>IF(T42&gt;(Калькулятор!$B$5+2),"",IF(T42=Калькулятор!$B$5+2,0,IF(T42&lt;=Калькулятор!$B$5,0,0)))</f>
        <v>0</v>
      </c>
      <c r="P42" s="34">
        <f>IF(T42&gt;(Калькулятор!$B$5+2),"",IF(T42=Калькулятор!$B$5+2,0,IF(T42&lt;=Калькулятор!$B$5,0,0)))</f>
        <v>0</v>
      </c>
      <c r="Q42" s="34">
        <f>IF(T42&gt;(Калькулятор!$B$5+2),"",IF(T42=Калькулятор!$B$5+2,0,IF(T42&lt;=Калькулятор!$B$5,0,0)))</f>
        <v>0</v>
      </c>
      <c r="R42" s="37" t="str">
        <f>IF(T42&gt;(Калькулятор!$B$5+2),"",IF(T42=Калькулятор!$B$5+2,XIRR($D$7:D41,$B$7:B41,50),"Х"))</f>
        <v>Х</v>
      </c>
      <c r="S42" s="38" t="str">
        <f>IF(T42&gt;(Калькулятор!$B$5+2),"",IF(T42=Калькулятор!$B$5+2,F42+E42+J42,"Х"))</f>
        <v>Х</v>
      </c>
      <c r="T42" s="28">
        <v>36</v>
      </c>
      <c r="U42" s="29">
        <f ca="1">Калькулятор!E39</f>
        <v>-1000</v>
      </c>
    </row>
    <row r="43" spans="1:21" ht="15.6" x14ac:dyDescent="0.3">
      <c r="A43" s="30">
        <f ca="1">IF(T43&gt;(Калькулятор!$B$5+2),"",IF(T43=Калькулятор!$B$5+2,"Усього",Калькулятор!C40))</f>
        <v>36</v>
      </c>
      <c r="B43" s="31">
        <f ca="1">IF(T43&gt;(Калькулятор!$B$5+2),"",IF(T43=Калькулятор!$B$5+2,"Х",Калькулятор!D40))</f>
        <v>45794</v>
      </c>
      <c r="C43" s="32">
        <f ca="1">IF(T43&gt;(Калькулятор!$B$5+2),"",IF(T43=Калькулятор!$B$5+2,SUM($C$8:C42),IFERROR(B43-B42,"")))</f>
        <v>5</v>
      </c>
      <c r="D43" s="33">
        <f ca="1">IF(T43&gt;(Калькулятор!$B$5+2),"",IF(T43=Калькулятор!$B$5+2,SUM(D42),Калькулятор!I40))</f>
        <v>50</v>
      </c>
      <c r="E43" s="33">
        <f ca="1">IF(T43&gt;(Калькулятор!$B$5+2),"",IF(T43=Калькулятор!$B$5+2,SUM(E42),Калькулятор!G40))</f>
        <v>0</v>
      </c>
      <c r="F43" s="33">
        <f ca="1">IF(T43&gt;(Калькулятор!$B$5+2),"",IF(T43=Калькулятор!$B$5+2,SUM($F$7:F42),Калькулятор!H40))</f>
        <v>50</v>
      </c>
      <c r="G43" s="34">
        <f>IF(T43&gt;(Калькулятор!$B$5+2),"",IF(T43=Калькулятор!$B$5+2,0,IF(T43&lt;=Калькулятор!$B$5,0,0)))</f>
        <v>0</v>
      </c>
      <c r="H43" s="34">
        <f>IF(T43&gt;(Калькулятор!$B$5+2),"",IF(T43=Калькулятор!$B$5+2,0,IF(T43&lt;=Калькулятор!$B$5,0,0)))</f>
        <v>0</v>
      </c>
      <c r="I43" s="35">
        <f>IF(T43&gt;(Калькулятор!$B$5+2),"",IF(T43=Калькулятор!$B$5+2,0,IF(T43&lt;=Калькулятор!$B$5,0,0)))</f>
        <v>0</v>
      </c>
      <c r="J43" s="33">
        <f>IF(T43&gt;(Калькулятор!$B$5+2),"",IF(T43=Калькулятор!$B$5+2,SUM($J$7:J42),IF(T43&lt;=Калькулятор!$B$5,0,0)))</f>
        <v>0</v>
      </c>
      <c r="K43" s="36">
        <f>IF(T43&gt;(Калькулятор!$B$5+2),"",IF(T43=Калькулятор!$B$5+2,0,IF(T43&lt;=Калькулятор!$B$5,0,0)))</f>
        <v>0</v>
      </c>
      <c r="L43" s="34">
        <f>IF(T43&gt;(Калькулятор!$B$5+2),"",IF(T43=Калькулятор!$B$5+2,0,IF(T43&lt;=Калькулятор!$B$5,0,0)))</f>
        <v>0</v>
      </c>
      <c r="M43" s="34">
        <f>IF(T43&gt;(Калькулятор!$B$5+2),"",IF(T43=Калькулятор!$B$5+2,0,IF(T43&lt;=Калькулятор!$B$5,0,0)))</f>
        <v>0</v>
      </c>
      <c r="N43" s="34">
        <f>IF(T43&gt;(Калькулятор!$B$5+2),"",IF(T43=Калькулятор!$B$5+2,0,IF(T43&lt;=Калькулятор!$B$5,0,0)))</f>
        <v>0</v>
      </c>
      <c r="O43" s="34">
        <f>IF(T43&gt;(Калькулятор!$B$5+2),"",IF(T43=Калькулятор!$B$5+2,0,IF(T43&lt;=Калькулятор!$B$5,0,0)))</f>
        <v>0</v>
      </c>
      <c r="P43" s="34">
        <f>IF(T43&gt;(Калькулятор!$B$5+2),"",IF(T43=Калькулятор!$B$5+2,0,IF(T43&lt;=Калькулятор!$B$5,0,0)))</f>
        <v>0</v>
      </c>
      <c r="Q43" s="34">
        <f>IF(T43&gt;(Калькулятор!$B$5+2),"",IF(T43=Калькулятор!$B$5+2,0,IF(T43&lt;=Калькулятор!$B$5,0,0)))</f>
        <v>0</v>
      </c>
      <c r="R43" s="37" t="str">
        <f>IF(T43&gt;(Калькулятор!$B$5+2),"",IF(T43=Калькулятор!$B$5+2,XIRR($D$7:D42,$B$7:B42,50),"Х"))</f>
        <v>Х</v>
      </c>
      <c r="S43" s="38" t="str">
        <f>IF(T43&gt;(Калькулятор!$B$5+2),"",IF(T43=Калькулятор!$B$5+2,F43+E43+J43,"Х"))</f>
        <v>Х</v>
      </c>
      <c r="T43" s="28">
        <v>37</v>
      </c>
      <c r="U43" s="29">
        <f ca="1">Калькулятор!E40</f>
        <v>-1000</v>
      </c>
    </row>
    <row r="44" spans="1:21" ht="15.6" x14ac:dyDescent="0.3">
      <c r="A44" s="30">
        <f ca="1">IF(T44&gt;(Калькулятор!$B$5+2),"",IF(T44=Калькулятор!$B$5+2,"Усього",Калькулятор!C41))</f>
        <v>37</v>
      </c>
      <c r="B44" s="31">
        <f ca="1">IF(T44&gt;(Калькулятор!$B$5+2),"",IF(T44=Калькулятор!$B$5+2,"Х",Калькулятор!D41))</f>
        <v>45799</v>
      </c>
      <c r="C44" s="32">
        <f ca="1">IF(T44&gt;(Калькулятор!$B$5+2),"",IF(T44=Калькулятор!$B$5+2,SUM($C$8:C43),IFERROR(B44-B43,"")))</f>
        <v>5</v>
      </c>
      <c r="D44" s="33">
        <f ca="1">IF(T44&gt;(Калькулятор!$B$5+2),"",IF(T44=Калькулятор!$B$5+2,SUM(D43),Калькулятор!I41))</f>
        <v>50</v>
      </c>
      <c r="E44" s="33">
        <f ca="1">IF(T44&gt;(Калькулятор!$B$5+2),"",IF(T44=Калькулятор!$B$5+2,SUM(E43),Калькулятор!G41))</f>
        <v>0</v>
      </c>
      <c r="F44" s="33">
        <f ca="1">IF(T44&gt;(Калькулятор!$B$5+2),"",IF(T44=Калькулятор!$B$5+2,SUM($F$7:F43),Калькулятор!H41))</f>
        <v>50</v>
      </c>
      <c r="G44" s="34">
        <f>IF(T44&gt;(Калькулятор!$B$5+2),"",IF(T44=Калькулятор!$B$5+2,0,IF(T44&lt;=Калькулятор!$B$5,0,0)))</f>
        <v>0</v>
      </c>
      <c r="H44" s="34">
        <f>IF(T44&gt;(Калькулятор!$B$5+2),"",IF(T44=Калькулятор!$B$5+2,0,IF(T44&lt;=Калькулятор!$B$5,0,0)))</f>
        <v>0</v>
      </c>
      <c r="I44" s="35">
        <f>IF(T44&gt;(Калькулятор!$B$5+2),"",IF(T44=Калькулятор!$B$5+2,0,IF(T44&lt;=Калькулятор!$B$5,0,0)))</f>
        <v>0</v>
      </c>
      <c r="J44" s="33">
        <f>IF(T44&gt;(Калькулятор!$B$5+2),"",IF(T44=Калькулятор!$B$5+2,SUM($J$7:J43),IF(T44&lt;=Калькулятор!$B$5,0,0)))</f>
        <v>0</v>
      </c>
      <c r="K44" s="36">
        <f>IF(T44&gt;(Калькулятор!$B$5+2),"",IF(T44=Калькулятор!$B$5+2,0,IF(T44&lt;=Калькулятор!$B$5,0,0)))</f>
        <v>0</v>
      </c>
      <c r="L44" s="34">
        <f>IF(T44&gt;(Калькулятор!$B$5+2),"",IF(T44=Калькулятор!$B$5+2,0,IF(T44&lt;=Калькулятор!$B$5,0,0)))</f>
        <v>0</v>
      </c>
      <c r="M44" s="34">
        <f>IF(T44&gt;(Калькулятор!$B$5+2),"",IF(T44=Калькулятор!$B$5+2,0,IF(T44&lt;=Калькулятор!$B$5,0,0)))</f>
        <v>0</v>
      </c>
      <c r="N44" s="34">
        <f>IF(T44&gt;(Калькулятор!$B$5+2),"",IF(T44=Калькулятор!$B$5+2,0,IF(T44&lt;=Калькулятор!$B$5,0,0)))</f>
        <v>0</v>
      </c>
      <c r="O44" s="34">
        <f>IF(T44&gt;(Калькулятор!$B$5+2),"",IF(T44=Калькулятор!$B$5+2,0,IF(T44&lt;=Калькулятор!$B$5,0,0)))</f>
        <v>0</v>
      </c>
      <c r="P44" s="34">
        <f>IF(T44&gt;(Калькулятор!$B$5+2),"",IF(T44=Калькулятор!$B$5+2,0,IF(T44&lt;=Калькулятор!$B$5,0,0)))</f>
        <v>0</v>
      </c>
      <c r="Q44" s="34">
        <f>IF(T44&gt;(Калькулятор!$B$5+2),"",IF(T44=Калькулятор!$B$5+2,0,IF(T44&lt;=Калькулятор!$B$5,0,0)))</f>
        <v>0</v>
      </c>
      <c r="R44" s="37" t="str">
        <f>IF(T44&gt;(Калькулятор!$B$5+2),"",IF(T44=Калькулятор!$B$5+2,XIRR($D$7:D43,$B$7:B43,50),"Х"))</f>
        <v>Х</v>
      </c>
      <c r="S44" s="38" t="str">
        <f>IF(T44&gt;(Калькулятор!$B$5+2),"",IF(T44=Калькулятор!$B$5+2,F44+E44+J44,"Х"))</f>
        <v>Х</v>
      </c>
      <c r="T44" s="28">
        <v>38</v>
      </c>
      <c r="U44" s="29">
        <f ca="1">Калькулятор!E41</f>
        <v>-1000</v>
      </c>
    </row>
    <row r="45" spans="1:21" ht="15.6" x14ac:dyDescent="0.3">
      <c r="A45" s="30">
        <f ca="1">IF(T45&gt;(Калькулятор!$B$5+2),"",IF(T45=Калькулятор!$B$5+2,"Усього",Калькулятор!C42))</f>
        <v>38</v>
      </c>
      <c r="B45" s="31">
        <f ca="1">IF(T45&gt;(Калькулятор!$B$5+2),"",IF(T45=Калькулятор!$B$5+2,"Х",Калькулятор!D42))</f>
        <v>45804</v>
      </c>
      <c r="C45" s="32">
        <f ca="1">IF(T45&gt;(Калькулятор!$B$5+2),"",IF(T45=Калькулятор!$B$5+2,SUM($C$8:C44),IFERROR(B45-B44,"")))</f>
        <v>5</v>
      </c>
      <c r="D45" s="33">
        <f ca="1">IF(T45&gt;(Калькулятор!$B$5+2),"",IF(T45=Калькулятор!$B$5+2,SUM(D44),Калькулятор!I42))</f>
        <v>50</v>
      </c>
      <c r="E45" s="33">
        <f ca="1">IF(T45&gt;(Калькулятор!$B$5+2),"",IF(T45=Калькулятор!$B$5+2,SUM(E44),Калькулятор!G42))</f>
        <v>0</v>
      </c>
      <c r="F45" s="33">
        <f ca="1">IF(T45&gt;(Калькулятор!$B$5+2),"",IF(T45=Калькулятор!$B$5+2,SUM($F$7:F44),Калькулятор!H42))</f>
        <v>50</v>
      </c>
      <c r="G45" s="34">
        <f>IF(T45&gt;(Калькулятор!$B$5+2),"",IF(T45=Калькулятор!$B$5+2,0,IF(T45&lt;=Калькулятор!$B$5,0,0)))</f>
        <v>0</v>
      </c>
      <c r="H45" s="34">
        <f>IF(T45&gt;(Калькулятор!$B$5+2),"",IF(T45=Калькулятор!$B$5+2,0,IF(T45&lt;=Калькулятор!$B$5,0,0)))</f>
        <v>0</v>
      </c>
      <c r="I45" s="35">
        <f>IF(T45&gt;(Калькулятор!$B$5+2),"",IF(T45=Калькулятор!$B$5+2,0,IF(T45&lt;=Калькулятор!$B$5,0,0)))</f>
        <v>0</v>
      </c>
      <c r="J45" s="33">
        <f>IF(T45&gt;(Калькулятор!$B$5+2),"",IF(T45=Калькулятор!$B$5+2,SUM($J$7:J44),IF(T45&lt;=Калькулятор!$B$5,0,0)))</f>
        <v>0</v>
      </c>
      <c r="K45" s="36">
        <f>IF(T45&gt;(Калькулятор!$B$5+2),"",IF(T45=Калькулятор!$B$5+2,0,IF(T45&lt;=Калькулятор!$B$5,0,0)))</f>
        <v>0</v>
      </c>
      <c r="L45" s="34">
        <f>IF(T45&gt;(Калькулятор!$B$5+2),"",IF(T45=Калькулятор!$B$5+2,0,IF(T45&lt;=Калькулятор!$B$5,0,0)))</f>
        <v>0</v>
      </c>
      <c r="M45" s="34">
        <f>IF(T45&gt;(Калькулятор!$B$5+2),"",IF(T45=Калькулятор!$B$5+2,0,IF(T45&lt;=Калькулятор!$B$5,0,0)))</f>
        <v>0</v>
      </c>
      <c r="N45" s="34">
        <f>IF(T45&gt;(Калькулятор!$B$5+2),"",IF(T45=Калькулятор!$B$5+2,0,IF(T45&lt;=Калькулятор!$B$5,0,0)))</f>
        <v>0</v>
      </c>
      <c r="O45" s="34">
        <f>IF(T45&gt;(Калькулятор!$B$5+2),"",IF(T45=Калькулятор!$B$5+2,0,IF(T45&lt;=Калькулятор!$B$5,0,0)))</f>
        <v>0</v>
      </c>
      <c r="P45" s="34">
        <f>IF(T45&gt;(Калькулятор!$B$5+2),"",IF(T45=Калькулятор!$B$5+2,0,IF(T45&lt;=Калькулятор!$B$5,0,0)))</f>
        <v>0</v>
      </c>
      <c r="Q45" s="34">
        <f>IF(T45&gt;(Калькулятор!$B$5+2),"",IF(T45=Калькулятор!$B$5+2,0,IF(T45&lt;=Калькулятор!$B$5,0,0)))</f>
        <v>0</v>
      </c>
      <c r="R45" s="37" t="str">
        <f>IF(T45&gt;(Калькулятор!$B$5+2),"",IF(T45=Калькулятор!$B$5+2,XIRR($D$7:D44,$B$7:B44,50),"Х"))</f>
        <v>Х</v>
      </c>
      <c r="S45" s="38" t="str">
        <f>IF(T45&gt;(Калькулятор!$B$5+2),"",IF(T45=Калькулятор!$B$5+2,F45+E45+J45,"Х"))</f>
        <v>Х</v>
      </c>
      <c r="T45" s="28">
        <v>39</v>
      </c>
      <c r="U45" s="29">
        <f ca="1">Калькулятор!E42</f>
        <v>-1000</v>
      </c>
    </row>
    <row r="46" spans="1:21" ht="15.6" x14ac:dyDescent="0.3">
      <c r="A46" s="30">
        <f ca="1">IF(T46&gt;(Калькулятор!$B$5+2),"",IF(T46=Калькулятор!$B$5+2,"Усього",Калькулятор!C43))</f>
        <v>39</v>
      </c>
      <c r="B46" s="31">
        <f ca="1">IF(T46&gt;(Калькулятор!$B$5+2),"",IF(T46=Калькулятор!$B$5+2,"Х",Калькулятор!D43))</f>
        <v>45809</v>
      </c>
      <c r="C46" s="32">
        <f ca="1">IF(T46&gt;(Калькулятор!$B$5+2),"",IF(T46=Калькулятор!$B$5+2,SUM($C$8:C45),IFERROR(B46-B45,"")))</f>
        <v>5</v>
      </c>
      <c r="D46" s="33">
        <f ca="1">IF(T46&gt;(Калькулятор!$B$5+2),"",IF(T46=Калькулятор!$B$5+2,SUM(D45),Калькулятор!I43))</f>
        <v>50</v>
      </c>
      <c r="E46" s="33">
        <f ca="1">IF(T46&gt;(Калькулятор!$B$5+2),"",IF(T46=Калькулятор!$B$5+2,SUM(E45),Калькулятор!G43))</f>
        <v>0</v>
      </c>
      <c r="F46" s="33">
        <f ca="1">IF(T46&gt;(Калькулятор!$B$5+2),"",IF(T46=Калькулятор!$B$5+2,SUM($F$7:F45),Калькулятор!H43))</f>
        <v>50</v>
      </c>
      <c r="G46" s="34">
        <f>IF(T46&gt;(Калькулятор!$B$5+2),"",IF(T46=Калькулятор!$B$5+2,0,IF(T46&lt;=Калькулятор!$B$5,0,0)))</f>
        <v>0</v>
      </c>
      <c r="H46" s="34">
        <f>IF(T46&gt;(Калькулятор!$B$5+2),"",IF(T46=Калькулятор!$B$5+2,0,IF(T46&lt;=Калькулятор!$B$5,0,0)))</f>
        <v>0</v>
      </c>
      <c r="I46" s="35">
        <f>IF(T46&gt;(Калькулятор!$B$5+2),"",IF(T46=Калькулятор!$B$5+2,0,IF(T46&lt;=Калькулятор!$B$5,0,0)))</f>
        <v>0</v>
      </c>
      <c r="J46" s="33">
        <f>IF(T46&gt;(Калькулятор!$B$5+2),"",IF(T46=Калькулятор!$B$5+2,SUM($J$7:J45),IF(T46&lt;=Калькулятор!$B$5,0,0)))</f>
        <v>0</v>
      </c>
      <c r="K46" s="36">
        <f>IF(T46&gt;(Калькулятор!$B$5+2),"",IF(T46=Калькулятор!$B$5+2,0,IF(T46&lt;=Калькулятор!$B$5,0,0)))</f>
        <v>0</v>
      </c>
      <c r="L46" s="34">
        <f>IF(T46&gt;(Калькулятор!$B$5+2),"",IF(T46=Калькулятор!$B$5+2,0,IF(T46&lt;=Калькулятор!$B$5,0,0)))</f>
        <v>0</v>
      </c>
      <c r="M46" s="34">
        <f>IF(T46&gt;(Калькулятор!$B$5+2),"",IF(T46=Калькулятор!$B$5+2,0,IF(T46&lt;=Калькулятор!$B$5,0,0)))</f>
        <v>0</v>
      </c>
      <c r="N46" s="34">
        <f>IF(T46&gt;(Калькулятор!$B$5+2),"",IF(T46=Калькулятор!$B$5+2,0,IF(T46&lt;=Калькулятор!$B$5,0,0)))</f>
        <v>0</v>
      </c>
      <c r="O46" s="34">
        <f>IF(T46&gt;(Калькулятор!$B$5+2),"",IF(T46=Калькулятор!$B$5+2,0,IF(T46&lt;=Калькулятор!$B$5,0,0)))</f>
        <v>0</v>
      </c>
      <c r="P46" s="34">
        <f>IF(T46&gt;(Калькулятор!$B$5+2),"",IF(T46=Калькулятор!$B$5+2,0,IF(T46&lt;=Калькулятор!$B$5,0,0)))</f>
        <v>0</v>
      </c>
      <c r="Q46" s="34">
        <f>IF(T46&gt;(Калькулятор!$B$5+2),"",IF(T46=Калькулятор!$B$5+2,0,IF(T46&lt;=Калькулятор!$B$5,0,0)))</f>
        <v>0</v>
      </c>
      <c r="R46" s="37" t="str">
        <f>IF(T46&gt;(Калькулятор!$B$5+2),"",IF(T46=Калькулятор!$B$5+2,XIRR($D$7:D45,$B$7:B45,50),"Х"))</f>
        <v>Х</v>
      </c>
      <c r="S46" s="38" t="str">
        <f>IF(T46&gt;(Калькулятор!$B$5+2),"",IF(T46=Калькулятор!$B$5+2,F46+E46+J46,"Х"))</f>
        <v>Х</v>
      </c>
      <c r="T46" s="28">
        <v>40</v>
      </c>
      <c r="U46" s="29">
        <f ca="1">Калькулятор!E43</f>
        <v>-1000</v>
      </c>
    </row>
    <row r="47" spans="1:21" ht="15.6" x14ac:dyDescent="0.3">
      <c r="A47" s="30">
        <f ca="1">IF(T47&gt;(Калькулятор!$B$5+2),"",IF(T47=Калькулятор!$B$5+2,"Усього",Калькулятор!C44))</f>
        <v>40</v>
      </c>
      <c r="B47" s="31">
        <f ca="1">IF(T47&gt;(Калькулятор!$B$5+2),"",IF(T47=Калькулятор!$B$5+2,"Х",Калькулятор!D44))</f>
        <v>45814</v>
      </c>
      <c r="C47" s="32">
        <f ca="1">IF(T47&gt;(Калькулятор!$B$5+2),"",IF(T47=Калькулятор!$B$5+2,SUM($C$8:C46),IFERROR(B47-B46,"")))</f>
        <v>5</v>
      </c>
      <c r="D47" s="33">
        <f ca="1">IF(T47&gt;(Калькулятор!$B$5+2),"",IF(T47=Калькулятор!$B$5+2,SUM(D46),Калькулятор!I44))</f>
        <v>50</v>
      </c>
      <c r="E47" s="33">
        <f ca="1">IF(T47&gt;(Калькулятор!$B$5+2),"",IF(T47=Калькулятор!$B$5+2,SUM(E46),Калькулятор!G44))</f>
        <v>0</v>
      </c>
      <c r="F47" s="33">
        <f ca="1">IF(T47&gt;(Калькулятор!$B$5+2),"",IF(T47=Калькулятор!$B$5+2,SUM($F$7:F46),Калькулятор!H44))</f>
        <v>50</v>
      </c>
      <c r="G47" s="34">
        <f>IF(T47&gt;(Калькулятор!$B$5+2),"",IF(T47=Калькулятор!$B$5+2,0,IF(T47&lt;=Калькулятор!$B$5,0,0)))</f>
        <v>0</v>
      </c>
      <c r="H47" s="34">
        <f>IF(T47&gt;(Калькулятор!$B$5+2),"",IF(T47=Калькулятор!$B$5+2,0,IF(T47&lt;=Калькулятор!$B$5,0,0)))</f>
        <v>0</v>
      </c>
      <c r="I47" s="35">
        <f>IF(T47&gt;(Калькулятор!$B$5+2),"",IF(T47=Калькулятор!$B$5+2,0,IF(T47&lt;=Калькулятор!$B$5,0,0)))</f>
        <v>0</v>
      </c>
      <c r="J47" s="33">
        <f>IF(T47&gt;(Калькулятор!$B$5+2),"",IF(T47=Калькулятор!$B$5+2,SUM($J$7:J46),IF(T47&lt;=Калькулятор!$B$5,0,0)))</f>
        <v>0</v>
      </c>
      <c r="K47" s="36">
        <f>IF(T47&gt;(Калькулятор!$B$5+2),"",IF(T47=Калькулятор!$B$5+2,0,IF(T47&lt;=Калькулятор!$B$5,0,0)))</f>
        <v>0</v>
      </c>
      <c r="L47" s="34">
        <f>IF(T47&gt;(Калькулятор!$B$5+2),"",IF(T47=Калькулятор!$B$5+2,0,IF(T47&lt;=Калькулятор!$B$5,0,0)))</f>
        <v>0</v>
      </c>
      <c r="M47" s="34">
        <f>IF(T47&gt;(Калькулятор!$B$5+2),"",IF(T47=Калькулятор!$B$5+2,0,IF(T47&lt;=Калькулятор!$B$5,0,0)))</f>
        <v>0</v>
      </c>
      <c r="N47" s="34">
        <f>IF(T47&gt;(Калькулятор!$B$5+2),"",IF(T47=Калькулятор!$B$5+2,0,IF(T47&lt;=Калькулятор!$B$5,0,0)))</f>
        <v>0</v>
      </c>
      <c r="O47" s="34">
        <f>IF(T47&gt;(Калькулятор!$B$5+2),"",IF(T47=Калькулятор!$B$5+2,0,IF(T47&lt;=Калькулятор!$B$5,0,0)))</f>
        <v>0</v>
      </c>
      <c r="P47" s="34">
        <f>IF(T47&gt;(Калькулятор!$B$5+2),"",IF(T47=Калькулятор!$B$5+2,0,IF(T47&lt;=Калькулятор!$B$5,0,0)))</f>
        <v>0</v>
      </c>
      <c r="Q47" s="34">
        <f>IF(T47&gt;(Калькулятор!$B$5+2),"",IF(T47=Калькулятор!$B$5+2,0,IF(T47&lt;=Калькулятор!$B$5,0,0)))</f>
        <v>0</v>
      </c>
      <c r="R47" s="37" t="str">
        <f>IF(T47&gt;(Калькулятор!$B$5+2),"",IF(T47=Калькулятор!$B$5+2,XIRR($D$7:D46,$B$7:B46,50),"Х"))</f>
        <v>Х</v>
      </c>
      <c r="S47" s="38" t="str">
        <f>IF(T47&gt;(Калькулятор!$B$5+2),"",IF(T47=Калькулятор!$B$5+2,F47+E47+J47,"Х"))</f>
        <v>Х</v>
      </c>
      <c r="T47" s="28">
        <v>41</v>
      </c>
      <c r="U47" s="29">
        <f ca="1">Калькулятор!E44</f>
        <v>-1000</v>
      </c>
    </row>
    <row r="48" spans="1:21" ht="15.6" x14ac:dyDescent="0.3">
      <c r="A48" s="30">
        <f ca="1">IF(T48&gt;(Калькулятор!$B$5+2),"",IF(T48=Калькулятор!$B$5+2,"Усього",Калькулятор!C45))</f>
        <v>41</v>
      </c>
      <c r="B48" s="31">
        <f ca="1">IF(T48&gt;(Калькулятор!$B$5+2),"",IF(T48=Калькулятор!$B$5+2,"Х",Калькулятор!D45))</f>
        <v>45819</v>
      </c>
      <c r="C48" s="32">
        <f ca="1">IF(T48&gt;(Калькулятор!$B$5+2),"",IF(T48=Калькулятор!$B$5+2,SUM($C$8:C47),IFERROR(B48-B47,"")))</f>
        <v>5</v>
      </c>
      <c r="D48" s="33">
        <f ca="1">IF(T48&gt;(Калькулятор!$B$5+2),"",IF(T48=Калькулятор!$B$5+2,SUM(D47),Калькулятор!I45))</f>
        <v>50</v>
      </c>
      <c r="E48" s="33">
        <f ca="1">IF(T48&gt;(Калькулятор!$B$5+2),"",IF(T48=Калькулятор!$B$5+2,SUM(E47),Калькулятор!G45))</f>
        <v>0</v>
      </c>
      <c r="F48" s="33">
        <f ca="1">IF(T48&gt;(Калькулятор!$B$5+2),"",IF(T48=Калькулятор!$B$5+2,SUM($F$7:F47),Калькулятор!H45))</f>
        <v>50</v>
      </c>
      <c r="G48" s="34">
        <f>IF(T48&gt;(Калькулятор!$B$5+2),"",IF(T48=Калькулятор!$B$5+2,0,IF(T48&lt;=Калькулятор!$B$5,0,0)))</f>
        <v>0</v>
      </c>
      <c r="H48" s="34">
        <f>IF(T48&gt;(Калькулятор!$B$5+2),"",IF(T48=Калькулятор!$B$5+2,0,IF(T48&lt;=Калькулятор!$B$5,0,0)))</f>
        <v>0</v>
      </c>
      <c r="I48" s="35">
        <f>IF(T48&gt;(Калькулятор!$B$5+2),"",IF(T48=Калькулятор!$B$5+2,0,IF(T48&lt;=Калькулятор!$B$5,0,0)))</f>
        <v>0</v>
      </c>
      <c r="J48" s="33">
        <f>IF(T48&gt;(Калькулятор!$B$5+2),"",IF(T48=Калькулятор!$B$5+2,SUM($J$7:J47),IF(T48&lt;=Калькулятор!$B$5,0,0)))</f>
        <v>0</v>
      </c>
      <c r="K48" s="36">
        <f>IF(T48&gt;(Калькулятор!$B$5+2),"",IF(T48=Калькулятор!$B$5+2,0,IF(T48&lt;=Калькулятор!$B$5,0,0)))</f>
        <v>0</v>
      </c>
      <c r="L48" s="34">
        <f>IF(T48&gt;(Калькулятор!$B$5+2),"",IF(T48=Калькулятор!$B$5+2,0,IF(T48&lt;=Калькулятор!$B$5,0,0)))</f>
        <v>0</v>
      </c>
      <c r="M48" s="34">
        <f>IF(T48&gt;(Калькулятор!$B$5+2),"",IF(T48=Калькулятор!$B$5+2,0,IF(T48&lt;=Калькулятор!$B$5,0,0)))</f>
        <v>0</v>
      </c>
      <c r="N48" s="34">
        <f>IF(T48&gt;(Калькулятор!$B$5+2),"",IF(T48=Калькулятор!$B$5+2,0,IF(T48&lt;=Калькулятор!$B$5,0,0)))</f>
        <v>0</v>
      </c>
      <c r="O48" s="34">
        <f>IF(T48&gt;(Калькулятор!$B$5+2),"",IF(T48=Калькулятор!$B$5+2,0,IF(T48&lt;=Калькулятор!$B$5,0,0)))</f>
        <v>0</v>
      </c>
      <c r="P48" s="34">
        <f>IF(T48&gt;(Калькулятор!$B$5+2),"",IF(T48=Калькулятор!$B$5+2,0,IF(T48&lt;=Калькулятор!$B$5,0,0)))</f>
        <v>0</v>
      </c>
      <c r="Q48" s="34">
        <f>IF(T48&gt;(Калькулятор!$B$5+2),"",IF(T48=Калькулятор!$B$5+2,0,IF(T48&lt;=Калькулятор!$B$5,0,0)))</f>
        <v>0</v>
      </c>
      <c r="R48" s="37" t="str">
        <f>IF(T48&gt;(Калькулятор!$B$5+2),"",IF(T48=Калькулятор!$B$5+2,XIRR($D$7:D47,$B$7:B47,50),"Х"))</f>
        <v>Х</v>
      </c>
      <c r="S48" s="38" t="str">
        <f>IF(T48&gt;(Калькулятор!$B$5+2),"",IF(T48=Калькулятор!$B$5+2,F48+E48+J48,"Х"))</f>
        <v>Х</v>
      </c>
      <c r="T48" s="28">
        <v>42</v>
      </c>
      <c r="U48" s="29">
        <f ca="1">Калькулятор!E45</f>
        <v>-1000</v>
      </c>
    </row>
    <row r="49" spans="1:21" ht="15.6" x14ac:dyDescent="0.3">
      <c r="A49" s="30">
        <f ca="1">IF(T49&gt;(Калькулятор!$B$5+2),"",IF(T49=Калькулятор!$B$5+2,"Усього",Калькулятор!C46))</f>
        <v>42</v>
      </c>
      <c r="B49" s="31">
        <f ca="1">IF(T49&gt;(Калькулятор!$B$5+2),"",IF(T49=Калькулятор!$B$5+2,"Х",Калькулятор!D46))</f>
        <v>45824</v>
      </c>
      <c r="C49" s="32">
        <f ca="1">IF(T49&gt;(Калькулятор!$B$5+2),"",IF(T49=Калькулятор!$B$5+2,SUM($C$8:C48),IFERROR(B49-B48,"")))</f>
        <v>5</v>
      </c>
      <c r="D49" s="33">
        <f ca="1">IF(T49&gt;(Калькулятор!$B$5+2),"",IF(T49=Калькулятор!$B$5+2,SUM(D48),Калькулятор!I46))</f>
        <v>50</v>
      </c>
      <c r="E49" s="33">
        <f ca="1">IF(T49&gt;(Калькулятор!$B$5+2),"",IF(T49=Калькулятор!$B$5+2,SUM(E48),Калькулятор!G46))</f>
        <v>0</v>
      </c>
      <c r="F49" s="33">
        <f ca="1">IF(T49&gt;(Калькулятор!$B$5+2),"",IF(T49=Калькулятор!$B$5+2,SUM($F$7:F48),Калькулятор!H46))</f>
        <v>50</v>
      </c>
      <c r="G49" s="34">
        <f>IF(T49&gt;(Калькулятор!$B$5+2),"",IF(T49=Калькулятор!$B$5+2,0,IF(T49&lt;=Калькулятор!$B$5,0,0)))</f>
        <v>0</v>
      </c>
      <c r="H49" s="34">
        <f>IF(T49&gt;(Калькулятор!$B$5+2),"",IF(T49=Калькулятор!$B$5+2,0,IF(T49&lt;=Калькулятор!$B$5,0,0)))</f>
        <v>0</v>
      </c>
      <c r="I49" s="35">
        <f>IF(T49&gt;(Калькулятор!$B$5+2),"",IF(T49=Калькулятор!$B$5+2,0,IF(T49&lt;=Калькулятор!$B$5,0,0)))</f>
        <v>0</v>
      </c>
      <c r="J49" s="33">
        <f>IF(T49&gt;(Калькулятор!$B$5+2),"",IF(T49=Калькулятор!$B$5+2,SUM($J$7:J48),IF(T49&lt;=Калькулятор!$B$5,0,0)))</f>
        <v>0</v>
      </c>
      <c r="K49" s="36">
        <f>IF(T49&gt;(Калькулятор!$B$5+2),"",IF(T49=Калькулятор!$B$5+2,0,IF(T49&lt;=Калькулятор!$B$5,0,0)))</f>
        <v>0</v>
      </c>
      <c r="L49" s="34">
        <f>IF(T49&gt;(Калькулятор!$B$5+2),"",IF(T49=Калькулятор!$B$5+2,0,IF(T49&lt;=Калькулятор!$B$5,0,0)))</f>
        <v>0</v>
      </c>
      <c r="M49" s="34">
        <f>IF(T49&gt;(Калькулятор!$B$5+2),"",IF(T49=Калькулятор!$B$5+2,0,IF(T49&lt;=Калькулятор!$B$5,0,0)))</f>
        <v>0</v>
      </c>
      <c r="N49" s="34">
        <f>IF(T49&gt;(Калькулятор!$B$5+2),"",IF(T49=Калькулятор!$B$5+2,0,IF(T49&lt;=Калькулятор!$B$5,0,0)))</f>
        <v>0</v>
      </c>
      <c r="O49" s="34">
        <f>IF(T49&gt;(Калькулятор!$B$5+2),"",IF(T49=Калькулятор!$B$5+2,0,IF(T49&lt;=Калькулятор!$B$5,0,0)))</f>
        <v>0</v>
      </c>
      <c r="P49" s="34">
        <f>IF(T49&gt;(Калькулятор!$B$5+2),"",IF(T49=Калькулятор!$B$5+2,0,IF(T49&lt;=Калькулятор!$B$5,0,0)))</f>
        <v>0</v>
      </c>
      <c r="Q49" s="34">
        <f>IF(T49&gt;(Калькулятор!$B$5+2),"",IF(T49=Калькулятор!$B$5+2,0,IF(T49&lt;=Калькулятор!$B$5,0,0)))</f>
        <v>0</v>
      </c>
      <c r="R49" s="37" t="str">
        <f>IF(T49&gt;(Калькулятор!$B$5+2),"",IF(T49=Калькулятор!$B$5+2,XIRR($D$7:D48,$B$7:B48,50),"Х"))</f>
        <v>Х</v>
      </c>
      <c r="S49" s="38" t="str">
        <f>IF(T49&gt;(Калькулятор!$B$5+2),"",IF(T49=Калькулятор!$B$5+2,F49+E49+J49,"Х"))</f>
        <v>Х</v>
      </c>
      <c r="T49" s="28">
        <v>43</v>
      </c>
      <c r="U49" s="29">
        <f ca="1">Калькулятор!E46</f>
        <v>-1000</v>
      </c>
    </row>
    <row r="50" spans="1:21" ht="15.6" x14ac:dyDescent="0.3">
      <c r="A50" s="30">
        <f ca="1">IF(T50&gt;(Калькулятор!$B$5+2),"",IF(T50=Калькулятор!$B$5+2,"Усього",Калькулятор!C47))</f>
        <v>43</v>
      </c>
      <c r="B50" s="31">
        <f ca="1">IF(T50&gt;(Калькулятор!$B$5+2),"",IF(T50=Калькулятор!$B$5+2,"Х",Калькулятор!D47))</f>
        <v>45829</v>
      </c>
      <c r="C50" s="32">
        <f ca="1">IF(T50&gt;(Калькулятор!$B$5+2),"",IF(T50=Калькулятор!$B$5+2,SUM($C$8:C49),IFERROR(B50-B49,"")))</f>
        <v>5</v>
      </c>
      <c r="D50" s="33">
        <f ca="1">IF(T50&gt;(Калькулятор!$B$5+2),"",IF(T50=Калькулятор!$B$5+2,SUM(D49),Калькулятор!I47))</f>
        <v>50</v>
      </c>
      <c r="E50" s="33">
        <f ca="1">IF(T50&gt;(Калькулятор!$B$5+2),"",IF(T50=Калькулятор!$B$5+2,SUM(E49),Калькулятор!G47))</f>
        <v>0</v>
      </c>
      <c r="F50" s="33">
        <f ca="1">IF(T50&gt;(Калькулятор!$B$5+2),"",IF(T50=Калькулятор!$B$5+2,SUM($F$7:F49),Калькулятор!H47))</f>
        <v>50</v>
      </c>
      <c r="G50" s="34">
        <f>IF(T50&gt;(Калькулятор!$B$5+2),"",IF(T50=Калькулятор!$B$5+2,0,IF(T50&lt;=Калькулятор!$B$5,0,0)))</f>
        <v>0</v>
      </c>
      <c r="H50" s="34">
        <f>IF(T50&gt;(Калькулятор!$B$5+2),"",IF(T50=Калькулятор!$B$5+2,0,IF(T50&lt;=Калькулятор!$B$5,0,0)))</f>
        <v>0</v>
      </c>
      <c r="I50" s="35">
        <f>IF(T50&gt;(Калькулятор!$B$5+2),"",IF(T50=Калькулятор!$B$5+2,0,IF(T50&lt;=Калькулятор!$B$5,0,0)))</f>
        <v>0</v>
      </c>
      <c r="J50" s="33">
        <f>IF(T50&gt;(Калькулятор!$B$5+2),"",IF(T50=Калькулятор!$B$5+2,SUM($J$7:J49),IF(T50&lt;=Калькулятор!$B$5,0,0)))</f>
        <v>0</v>
      </c>
      <c r="K50" s="36">
        <f>IF(T50&gt;(Калькулятор!$B$5+2),"",IF(T50=Калькулятор!$B$5+2,0,IF(T50&lt;=Калькулятор!$B$5,0,0)))</f>
        <v>0</v>
      </c>
      <c r="L50" s="34">
        <f>IF(T50&gt;(Калькулятор!$B$5+2),"",IF(T50=Калькулятор!$B$5+2,0,IF(T50&lt;=Калькулятор!$B$5,0,0)))</f>
        <v>0</v>
      </c>
      <c r="M50" s="34">
        <f>IF(T50&gt;(Калькулятор!$B$5+2),"",IF(T50=Калькулятор!$B$5+2,0,IF(T50&lt;=Калькулятор!$B$5,0,0)))</f>
        <v>0</v>
      </c>
      <c r="N50" s="34">
        <f>IF(T50&gt;(Калькулятор!$B$5+2),"",IF(T50=Калькулятор!$B$5+2,0,IF(T50&lt;=Калькулятор!$B$5,0,0)))</f>
        <v>0</v>
      </c>
      <c r="O50" s="34">
        <f>IF(T50&gt;(Калькулятор!$B$5+2),"",IF(T50=Калькулятор!$B$5+2,0,IF(T50&lt;=Калькулятор!$B$5,0,0)))</f>
        <v>0</v>
      </c>
      <c r="P50" s="34">
        <f>IF(T50&gt;(Калькулятор!$B$5+2),"",IF(T50=Калькулятор!$B$5+2,0,IF(T50&lt;=Калькулятор!$B$5,0,0)))</f>
        <v>0</v>
      </c>
      <c r="Q50" s="34">
        <f>IF(T50&gt;(Калькулятор!$B$5+2),"",IF(T50=Калькулятор!$B$5+2,0,IF(T50&lt;=Калькулятор!$B$5,0,0)))</f>
        <v>0</v>
      </c>
      <c r="R50" s="37" t="str">
        <f>IF(T50&gt;(Калькулятор!$B$5+2),"",IF(T50=Калькулятор!$B$5+2,XIRR($D$7:D49,$B$7:B49,50),"Х"))</f>
        <v>Х</v>
      </c>
      <c r="S50" s="38" t="str">
        <f>IF(T50&gt;(Калькулятор!$B$5+2),"",IF(T50=Калькулятор!$B$5+2,F50+E50+J50,"Х"))</f>
        <v>Х</v>
      </c>
      <c r="T50" s="28">
        <v>44</v>
      </c>
      <c r="U50" s="29">
        <f ca="1">Калькулятор!E47</f>
        <v>-1000</v>
      </c>
    </row>
    <row r="51" spans="1:21" ht="15.6" x14ac:dyDescent="0.3">
      <c r="A51" s="30">
        <f ca="1">IF(T51&gt;(Калькулятор!$B$5+2),"",IF(T51=Калькулятор!$B$5+2,"Усього",Калькулятор!C48))</f>
        <v>44</v>
      </c>
      <c r="B51" s="31">
        <f ca="1">IF(T51&gt;(Калькулятор!$B$5+2),"",IF(T51=Калькулятор!$B$5+2,"Х",Калькулятор!D48))</f>
        <v>45834</v>
      </c>
      <c r="C51" s="32">
        <f ca="1">IF(T51&gt;(Калькулятор!$B$5+2),"",IF(T51=Калькулятор!$B$5+2,SUM($C$8:C50),IFERROR(B51-B50,"")))</f>
        <v>5</v>
      </c>
      <c r="D51" s="33">
        <f ca="1">IF(T51&gt;(Калькулятор!$B$5+2),"",IF(T51=Калькулятор!$B$5+2,SUM(D50),Калькулятор!I48))</f>
        <v>50</v>
      </c>
      <c r="E51" s="33">
        <f ca="1">IF(T51&gt;(Калькулятор!$B$5+2),"",IF(T51=Калькулятор!$B$5+2,SUM(E50),Калькулятор!G48))</f>
        <v>0</v>
      </c>
      <c r="F51" s="33">
        <f ca="1">IF(T51&gt;(Калькулятор!$B$5+2),"",IF(T51=Калькулятор!$B$5+2,SUM($F$7:F50),Калькулятор!H48))</f>
        <v>50</v>
      </c>
      <c r="G51" s="34">
        <f>IF(T51&gt;(Калькулятор!$B$5+2),"",IF(T51=Калькулятор!$B$5+2,0,IF(T51&lt;=Калькулятор!$B$5,0,0)))</f>
        <v>0</v>
      </c>
      <c r="H51" s="34">
        <f>IF(T51&gt;(Калькулятор!$B$5+2),"",IF(T51=Калькулятор!$B$5+2,0,IF(T51&lt;=Калькулятор!$B$5,0,0)))</f>
        <v>0</v>
      </c>
      <c r="I51" s="35">
        <f>IF(T51&gt;(Калькулятор!$B$5+2),"",IF(T51=Калькулятор!$B$5+2,0,IF(T51&lt;=Калькулятор!$B$5,0,0)))</f>
        <v>0</v>
      </c>
      <c r="J51" s="33">
        <f>IF(T51&gt;(Калькулятор!$B$5+2),"",IF(T51=Калькулятор!$B$5+2,SUM($J$7:J50),IF(T51&lt;=Калькулятор!$B$5,0,0)))</f>
        <v>0</v>
      </c>
      <c r="K51" s="36">
        <f>IF(T51&gt;(Калькулятор!$B$5+2),"",IF(T51=Калькулятор!$B$5+2,0,IF(T51&lt;=Калькулятор!$B$5,0,0)))</f>
        <v>0</v>
      </c>
      <c r="L51" s="34">
        <f>IF(T51&gt;(Калькулятор!$B$5+2),"",IF(T51=Калькулятор!$B$5+2,0,IF(T51&lt;=Калькулятор!$B$5,0,0)))</f>
        <v>0</v>
      </c>
      <c r="M51" s="34">
        <f>IF(T51&gt;(Калькулятор!$B$5+2),"",IF(T51=Калькулятор!$B$5+2,0,IF(T51&lt;=Калькулятор!$B$5,0,0)))</f>
        <v>0</v>
      </c>
      <c r="N51" s="34">
        <f>IF(T51&gt;(Калькулятор!$B$5+2),"",IF(T51=Калькулятор!$B$5+2,0,IF(T51&lt;=Калькулятор!$B$5,0,0)))</f>
        <v>0</v>
      </c>
      <c r="O51" s="34">
        <f>IF(T51&gt;(Калькулятор!$B$5+2),"",IF(T51=Калькулятор!$B$5+2,0,IF(T51&lt;=Калькулятор!$B$5,0,0)))</f>
        <v>0</v>
      </c>
      <c r="P51" s="34">
        <f>IF(T51&gt;(Калькулятор!$B$5+2),"",IF(T51=Калькулятор!$B$5+2,0,IF(T51&lt;=Калькулятор!$B$5,0,0)))</f>
        <v>0</v>
      </c>
      <c r="Q51" s="34">
        <f>IF(T51&gt;(Калькулятор!$B$5+2),"",IF(T51=Калькулятор!$B$5+2,0,IF(T51&lt;=Калькулятор!$B$5,0,0)))</f>
        <v>0</v>
      </c>
      <c r="R51" s="37" t="str">
        <f>IF(T51&gt;(Калькулятор!$B$5+2),"",IF(T51=Калькулятор!$B$5+2,XIRR($D$7:D50,$B$7:B50,50),"Х"))</f>
        <v>Х</v>
      </c>
      <c r="S51" s="38" t="str">
        <f>IF(T51&gt;(Калькулятор!$B$5+2),"",IF(T51=Калькулятор!$B$5+2,F51+E51+J51,"Х"))</f>
        <v>Х</v>
      </c>
      <c r="T51" s="28">
        <v>45</v>
      </c>
      <c r="U51" s="29">
        <f ca="1">Калькулятор!E48</f>
        <v>-1000</v>
      </c>
    </row>
    <row r="52" spans="1:21" ht="15.6" x14ac:dyDescent="0.3">
      <c r="A52" s="30">
        <f ca="1">IF(T52&gt;(Калькулятор!$B$5+2),"",IF(T52=Калькулятор!$B$5+2,"Усього",Калькулятор!C49))</f>
        <v>45</v>
      </c>
      <c r="B52" s="31">
        <f ca="1">IF(T52&gt;(Калькулятор!$B$5+2),"",IF(T52=Калькулятор!$B$5+2,"Х",Калькулятор!D49))</f>
        <v>45839</v>
      </c>
      <c r="C52" s="32">
        <f ca="1">IF(T52&gt;(Калькулятор!$B$5+2),"",IF(T52=Калькулятор!$B$5+2,SUM($C$8:C51),IFERROR(B52-B51,"")))</f>
        <v>5</v>
      </c>
      <c r="D52" s="33">
        <f ca="1">IF(T52&gt;(Калькулятор!$B$5+2),"",IF(T52=Калькулятор!$B$5+2,SUM(D51),Калькулятор!I49))</f>
        <v>50</v>
      </c>
      <c r="E52" s="33">
        <f ca="1">IF(T52&gt;(Калькулятор!$B$5+2),"",IF(T52=Калькулятор!$B$5+2,SUM(E51),Калькулятор!G49))</f>
        <v>0</v>
      </c>
      <c r="F52" s="33">
        <f ca="1">IF(T52&gt;(Калькулятор!$B$5+2),"",IF(T52=Калькулятор!$B$5+2,SUM($F$7:F51),Калькулятор!H49))</f>
        <v>50</v>
      </c>
      <c r="G52" s="34">
        <f>IF(T52&gt;(Калькулятор!$B$5+2),"",IF(T52=Калькулятор!$B$5+2,0,IF(T52&lt;=Калькулятор!$B$5,0,0)))</f>
        <v>0</v>
      </c>
      <c r="H52" s="34">
        <f>IF(T52&gt;(Калькулятор!$B$5+2),"",IF(T52=Калькулятор!$B$5+2,0,IF(T52&lt;=Калькулятор!$B$5,0,0)))</f>
        <v>0</v>
      </c>
      <c r="I52" s="35">
        <f>IF(T52&gt;(Калькулятор!$B$5+2),"",IF(T52=Калькулятор!$B$5+2,0,IF(T52&lt;=Калькулятор!$B$5,0,0)))</f>
        <v>0</v>
      </c>
      <c r="J52" s="33">
        <f>IF(T52&gt;(Калькулятор!$B$5+2),"",IF(T52=Калькулятор!$B$5+2,SUM($J$7:J51),IF(T52&lt;=Калькулятор!$B$5,0,0)))</f>
        <v>0</v>
      </c>
      <c r="K52" s="36">
        <f>IF(T52&gt;(Калькулятор!$B$5+2),"",IF(T52=Калькулятор!$B$5+2,0,IF(T52&lt;=Калькулятор!$B$5,0,0)))</f>
        <v>0</v>
      </c>
      <c r="L52" s="34">
        <f>IF(T52&gt;(Калькулятор!$B$5+2),"",IF(T52=Калькулятор!$B$5+2,0,IF(T52&lt;=Калькулятор!$B$5,0,0)))</f>
        <v>0</v>
      </c>
      <c r="M52" s="34">
        <f>IF(T52&gt;(Калькулятор!$B$5+2),"",IF(T52=Калькулятор!$B$5+2,0,IF(T52&lt;=Калькулятор!$B$5,0,0)))</f>
        <v>0</v>
      </c>
      <c r="N52" s="34">
        <f>IF(T52&gt;(Калькулятор!$B$5+2),"",IF(T52=Калькулятор!$B$5+2,0,IF(T52&lt;=Калькулятор!$B$5,0,0)))</f>
        <v>0</v>
      </c>
      <c r="O52" s="34">
        <f>IF(T52&gt;(Калькулятор!$B$5+2),"",IF(T52=Калькулятор!$B$5+2,0,IF(T52&lt;=Калькулятор!$B$5,0,0)))</f>
        <v>0</v>
      </c>
      <c r="P52" s="34">
        <f>IF(T52&gt;(Калькулятор!$B$5+2),"",IF(T52=Калькулятор!$B$5+2,0,IF(T52&lt;=Калькулятор!$B$5,0,0)))</f>
        <v>0</v>
      </c>
      <c r="Q52" s="34">
        <f>IF(T52&gt;(Калькулятор!$B$5+2),"",IF(T52=Калькулятор!$B$5+2,0,IF(T52&lt;=Калькулятор!$B$5,0,0)))</f>
        <v>0</v>
      </c>
      <c r="R52" s="37" t="str">
        <f>IF(T52&gt;(Калькулятор!$B$5+2),"",IF(T52=Калькулятор!$B$5+2,XIRR($D$7:D51,$B$7:B51,50),"Х"))</f>
        <v>Х</v>
      </c>
      <c r="S52" s="38" t="str">
        <f>IF(T52&gt;(Калькулятор!$B$5+2),"",IF(T52=Калькулятор!$B$5+2,F52+E52+J52,"Х"))</f>
        <v>Х</v>
      </c>
      <c r="T52" s="28">
        <v>46</v>
      </c>
      <c r="U52" s="29">
        <f ca="1">Калькулятор!E49</f>
        <v>-1000</v>
      </c>
    </row>
    <row r="53" spans="1:21" ht="15.6" x14ac:dyDescent="0.3">
      <c r="A53" s="30">
        <f ca="1">IF(T53&gt;(Калькулятор!$B$5+2),"",IF(T53=Калькулятор!$B$5+2,"Усього",Калькулятор!C50))</f>
        <v>46</v>
      </c>
      <c r="B53" s="31">
        <f ca="1">IF(T53&gt;(Калькулятор!$B$5+2),"",IF(T53=Калькулятор!$B$5+2,"Х",Калькулятор!D50))</f>
        <v>45844</v>
      </c>
      <c r="C53" s="32">
        <f ca="1">IF(T53&gt;(Калькулятор!$B$5+2),"",IF(T53=Калькулятор!$B$5+2,SUM($C$8:C52),IFERROR(B53-B52,"")))</f>
        <v>5</v>
      </c>
      <c r="D53" s="33">
        <f ca="1">IF(T53&gt;(Калькулятор!$B$5+2),"",IF(T53=Калькулятор!$B$5+2,SUM(D52),Калькулятор!I50))</f>
        <v>50</v>
      </c>
      <c r="E53" s="33">
        <f ca="1">IF(T53&gt;(Калькулятор!$B$5+2),"",IF(T53=Калькулятор!$B$5+2,SUM(E52),Калькулятор!G50))</f>
        <v>0</v>
      </c>
      <c r="F53" s="33">
        <f ca="1">IF(T53&gt;(Калькулятор!$B$5+2),"",IF(T53=Калькулятор!$B$5+2,SUM($F$7:F52),Калькулятор!H50))</f>
        <v>50</v>
      </c>
      <c r="G53" s="34">
        <f>IF(T53&gt;(Калькулятор!$B$5+2),"",IF(T53=Калькулятор!$B$5+2,0,IF(T53&lt;=Калькулятор!$B$5,0,0)))</f>
        <v>0</v>
      </c>
      <c r="H53" s="34">
        <f>IF(T53&gt;(Калькулятор!$B$5+2),"",IF(T53=Калькулятор!$B$5+2,0,IF(T53&lt;=Калькулятор!$B$5,0,0)))</f>
        <v>0</v>
      </c>
      <c r="I53" s="35">
        <f>IF(T53&gt;(Калькулятор!$B$5+2),"",IF(T53=Калькулятор!$B$5+2,0,IF(T53&lt;=Калькулятор!$B$5,0,0)))</f>
        <v>0</v>
      </c>
      <c r="J53" s="33">
        <f>IF(T53&gt;(Калькулятор!$B$5+2),"",IF(T53=Калькулятор!$B$5+2,SUM($J$7:J52),IF(T53&lt;=Калькулятор!$B$5,0,0)))</f>
        <v>0</v>
      </c>
      <c r="K53" s="36">
        <f>IF(T53&gt;(Калькулятор!$B$5+2),"",IF(T53=Калькулятор!$B$5+2,0,IF(T53&lt;=Калькулятор!$B$5,0,0)))</f>
        <v>0</v>
      </c>
      <c r="L53" s="34">
        <f>IF(T53&gt;(Калькулятор!$B$5+2),"",IF(T53=Калькулятор!$B$5+2,0,IF(T53&lt;=Калькулятор!$B$5,0,0)))</f>
        <v>0</v>
      </c>
      <c r="M53" s="34">
        <f>IF(T53&gt;(Калькулятор!$B$5+2),"",IF(T53=Калькулятор!$B$5+2,0,IF(T53&lt;=Калькулятор!$B$5,0,0)))</f>
        <v>0</v>
      </c>
      <c r="N53" s="34">
        <f>IF(T53&gt;(Калькулятор!$B$5+2),"",IF(T53=Калькулятор!$B$5+2,0,IF(T53&lt;=Калькулятор!$B$5,0,0)))</f>
        <v>0</v>
      </c>
      <c r="O53" s="34">
        <f>IF(T53&gt;(Калькулятор!$B$5+2),"",IF(T53=Калькулятор!$B$5+2,0,IF(T53&lt;=Калькулятор!$B$5,0,0)))</f>
        <v>0</v>
      </c>
      <c r="P53" s="34">
        <f>IF(T53&gt;(Калькулятор!$B$5+2),"",IF(T53=Калькулятор!$B$5+2,0,IF(T53&lt;=Калькулятор!$B$5,0,0)))</f>
        <v>0</v>
      </c>
      <c r="Q53" s="34">
        <f>IF(T53&gt;(Калькулятор!$B$5+2),"",IF(T53=Калькулятор!$B$5+2,0,IF(T53&lt;=Калькулятор!$B$5,0,0)))</f>
        <v>0</v>
      </c>
      <c r="R53" s="37" t="str">
        <f>IF(T53&gt;(Калькулятор!$B$5+2),"",IF(T53=Калькулятор!$B$5+2,XIRR($D$7:D52,$B$7:B52,50),"Х"))</f>
        <v>Х</v>
      </c>
      <c r="S53" s="38" t="str">
        <f>IF(T53&gt;(Калькулятор!$B$5+2),"",IF(T53=Калькулятор!$B$5+2,F53+E53+J53,"Х"))</f>
        <v>Х</v>
      </c>
      <c r="T53" s="28">
        <v>47</v>
      </c>
      <c r="U53" s="29">
        <f ca="1">Калькулятор!E50</f>
        <v>-1000</v>
      </c>
    </row>
    <row r="54" spans="1:21" ht="15.6" x14ac:dyDescent="0.3">
      <c r="A54" s="30">
        <f ca="1">IF(T54&gt;(Калькулятор!$B$5+2),"",IF(T54=Калькулятор!$B$5+2,"Усього",Калькулятор!C51))</f>
        <v>47</v>
      </c>
      <c r="B54" s="31">
        <f ca="1">IF(T54&gt;(Калькулятор!$B$5+2),"",IF(T54=Калькулятор!$B$5+2,"Х",Калькулятор!D51))</f>
        <v>45849</v>
      </c>
      <c r="C54" s="32">
        <f ca="1">IF(T54&gt;(Калькулятор!$B$5+2),"",IF(T54=Калькулятор!$B$5+2,SUM($C$8:C53),IFERROR(B54-B53,"")))</f>
        <v>5</v>
      </c>
      <c r="D54" s="33">
        <f ca="1">IF(T54&gt;(Калькулятор!$B$5+2),"",IF(T54=Калькулятор!$B$5+2,SUM(D53),Калькулятор!I51))</f>
        <v>50</v>
      </c>
      <c r="E54" s="33">
        <f ca="1">IF(T54&gt;(Калькулятор!$B$5+2),"",IF(T54=Калькулятор!$B$5+2,SUM(E53),Калькулятор!G51))</f>
        <v>0</v>
      </c>
      <c r="F54" s="33">
        <f ca="1">IF(T54&gt;(Калькулятор!$B$5+2),"",IF(T54=Калькулятор!$B$5+2,SUM($F$7:F53),Калькулятор!H51))</f>
        <v>50</v>
      </c>
      <c r="G54" s="34">
        <f>IF(T54&gt;(Калькулятор!$B$5+2),"",IF(T54=Калькулятор!$B$5+2,0,IF(T54&lt;=Калькулятор!$B$5,0,0)))</f>
        <v>0</v>
      </c>
      <c r="H54" s="34">
        <f>IF(T54&gt;(Калькулятор!$B$5+2),"",IF(T54=Калькулятор!$B$5+2,0,IF(T54&lt;=Калькулятор!$B$5,0,0)))</f>
        <v>0</v>
      </c>
      <c r="I54" s="35">
        <f>IF(T54&gt;(Калькулятор!$B$5+2),"",IF(T54=Калькулятор!$B$5+2,0,IF(T54&lt;=Калькулятор!$B$5,0,0)))</f>
        <v>0</v>
      </c>
      <c r="J54" s="33">
        <f>IF(T54&gt;(Калькулятор!$B$5+2),"",IF(T54=Калькулятор!$B$5+2,SUM($J$7:J53),IF(T54&lt;=Калькулятор!$B$5,0,0)))</f>
        <v>0</v>
      </c>
      <c r="K54" s="36">
        <f>IF(T54&gt;(Калькулятор!$B$5+2),"",IF(T54=Калькулятор!$B$5+2,0,IF(T54&lt;=Калькулятор!$B$5,0,0)))</f>
        <v>0</v>
      </c>
      <c r="L54" s="34">
        <f>IF(T54&gt;(Калькулятор!$B$5+2),"",IF(T54=Калькулятор!$B$5+2,0,IF(T54&lt;=Калькулятор!$B$5,0,0)))</f>
        <v>0</v>
      </c>
      <c r="M54" s="34">
        <f>IF(T54&gt;(Калькулятор!$B$5+2),"",IF(T54=Калькулятор!$B$5+2,0,IF(T54&lt;=Калькулятор!$B$5,0,0)))</f>
        <v>0</v>
      </c>
      <c r="N54" s="34">
        <f>IF(T54&gt;(Калькулятор!$B$5+2),"",IF(T54=Калькулятор!$B$5+2,0,IF(T54&lt;=Калькулятор!$B$5,0,0)))</f>
        <v>0</v>
      </c>
      <c r="O54" s="34">
        <f>IF(T54&gt;(Калькулятор!$B$5+2),"",IF(T54=Калькулятор!$B$5+2,0,IF(T54&lt;=Калькулятор!$B$5,0,0)))</f>
        <v>0</v>
      </c>
      <c r="P54" s="34">
        <f>IF(T54&gt;(Калькулятор!$B$5+2),"",IF(T54=Калькулятор!$B$5+2,0,IF(T54&lt;=Калькулятор!$B$5,0,0)))</f>
        <v>0</v>
      </c>
      <c r="Q54" s="34">
        <f>IF(T54&gt;(Калькулятор!$B$5+2),"",IF(T54=Калькулятор!$B$5+2,0,IF(T54&lt;=Калькулятор!$B$5,0,0)))</f>
        <v>0</v>
      </c>
      <c r="R54" s="37" t="str">
        <f>IF(T54&gt;(Калькулятор!$B$5+2),"",IF(T54=Калькулятор!$B$5+2,XIRR($D$7:D53,$B$7:B53,50),"Х"))</f>
        <v>Х</v>
      </c>
      <c r="S54" s="38" t="str">
        <f>IF(T54&gt;(Калькулятор!$B$5+2),"",IF(T54=Калькулятор!$B$5+2,F54+E54+J54,"Х"))</f>
        <v>Х</v>
      </c>
      <c r="T54" s="28">
        <v>48</v>
      </c>
      <c r="U54" s="29">
        <f ca="1">Калькулятор!E51</f>
        <v>-1000</v>
      </c>
    </row>
    <row r="55" spans="1:21" ht="15.6" x14ac:dyDescent="0.3">
      <c r="A55" s="30">
        <f ca="1">IF(T55&gt;(Калькулятор!$B$5+2),"",IF(T55=Калькулятор!$B$5+2,"Усього",Калькулятор!C52))</f>
        <v>48</v>
      </c>
      <c r="B55" s="31">
        <f ca="1">IF(T55&gt;(Калькулятор!$B$5+2),"",IF(T55=Калькулятор!$B$5+2,"Х",Калькулятор!D52))</f>
        <v>45854</v>
      </c>
      <c r="C55" s="32">
        <f ca="1">IF(T55&gt;(Калькулятор!$B$5+2),"",IF(T55=Калькулятор!$B$5+2,SUM($C$8:C54),IFERROR(B55-B54,"")))</f>
        <v>5</v>
      </c>
      <c r="D55" s="33">
        <f ca="1">IF(T55&gt;(Калькулятор!$B$5+2),"",IF(T55=Калькулятор!$B$5+2,SUM(D54),Калькулятор!I52))</f>
        <v>50</v>
      </c>
      <c r="E55" s="33">
        <f ca="1">IF(T55&gt;(Калькулятор!$B$5+2),"",IF(T55=Калькулятор!$B$5+2,SUM(E54),Калькулятор!G52))</f>
        <v>0</v>
      </c>
      <c r="F55" s="33">
        <f ca="1">IF(T55&gt;(Калькулятор!$B$5+2),"",IF(T55=Калькулятор!$B$5+2,SUM($F$7:F54),Калькулятор!H52))</f>
        <v>50</v>
      </c>
      <c r="G55" s="34">
        <f>IF(T55&gt;(Калькулятор!$B$5+2),"",IF(T55=Калькулятор!$B$5+2,0,IF(T55&lt;=Калькулятор!$B$5,0,0)))</f>
        <v>0</v>
      </c>
      <c r="H55" s="34">
        <f>IF(T55&gt;(Калькулятор!$B$5+2),"",IF(T55=Калькулятор!$B$5+2,0,IF(T55&lt;=Калькулятор!$B$5,0,0)))</f>
        <v>0</v>
      </c>
      <c r="I55" s="35">
        <f>IF(T55&gt;(Калькулятор!$B$5+2),"",IF(T55=Калькулятор!$B$5+2,0,IF(T55&lt;=Калькулятор!$B$5,0,0)))</f>
        <v>0</v>
      </c>
      <c r="J55" s="33">
        <f>IF(T55&gt;(Калькулятор!$B$5+2),"",IF(T55=Калькулятор!$B$5+2,SUM($J$7:J54),IF(T55&lt;=Калькулятор!$B$5,0,0)))</f>
        <v>0</v>
      </c>
      <c r="K55" s="36">
        <f>IF(T55&gt;(Калькулятор!$B$5+2),"",IF(T55=Калькулятор!$B$5+2,0,IF(T55&lt;=Калькулятор!$B$5,0,0)))</f>
        <v>0</v>
      </c>
      <c r="L55" s="34">
        <f>IF(T55&gt;(Калькулятор!$B$5+2),"",IF(T55=Калькулятор!$B$5+2,0,IF(T55&lt;=Калькулятор!$B$5,0,0)))</f>
        <v>0</v>
      </c>
      <c r="M55" s="34">
        <f>IF(T55&gt;(Калькулятор!$B$5+2),"",IF(T55=Калькулятор!$B$5+2,0,IF(T55&lt;=Калькулятор!$B$5,0,0)))</f>
        <v>0</v>
      </c>
      <c r="N55" s="34">
        <f>IF(T55&gt;(Калькулятор!$B$5+2),"",IF(T55=Калькулятор!$B$5+2,0,IF(T55&lt;=Калькулятор!$B$5,0,0)))</f>
        <v>0</v>
      </c>
      <c r="O55" s="34">
        <f>IF(T55&gt;(Калькулятор!$B$5+2),"",IF(T55=Калькулятор!$B$5+2,0,IF(T55&lt;=Калькулятор!$B$5,0,0)))</f>
        <v>0</v>
      </c>
      <c r="P55" s="34">
        <f>IF(T55&gt;(Калькулятор!$B$5+2),"",IF(T55=Калькулятор!$B$5+2,0,IF(T55&lt;=Калькулятор!$B$5,0,0)))</f>
        <v>0</v>
      </c>
      <c r="Q55" s="34">
        <f>IF(T55&gt;(Калькулятор!$B$5+2),"",IF(T55=Калькулятор!$B$5+2,0,IF(T55&lt;=Калькулятор!$B$5,0,0)))</f>
        <v>0</v>
      </c>
      <c r="R55" s="37" t="str">
        <f>IF(T55&gt;(Калькулятор!$B$5+2),"",IF(T55=Калькулятор!$B$5+2,XIRR($D$7:D54,$B$7:B54,50),"Х"))</f>
        <v>Х</v>
      </c>
      <c r="S55" s="38" t="str">
        <f>IF(T55&gt;(Калькулятор!$B$5+2),"",IF(T55=Калькулятор!$B$5+2,F55+E55+J55,"Х"))</f>
        <v>Х</v>
      </c>
      <c r="T55" s="28">
        <v>49</v>
      </c>
      <c r="U55" s="29">
        <f ca="1">Калькулятор!E52</f>
        <v>-1000</v>
      </c>
    </row>
    <row r="56" spans="1:21" ht="15.6" x14ac:dyDescent="0.3">
      <c r="A56" s="30">
        <f ca="1">IF(T56&gt;(Калькулятор!$B$5+2),"",IF(T56=Калькулятор!$B$5+2,"Усього",Калькулятор!C53))</f>
        <v>49</v>
      </c>
      <c r="B56" s="31">
        <f ca="1">IF(T56&gt;(Калькулятор!$B$5+2),"",IF(T56=Калькулятор!$B$5+2,"Х",Калькулятор!D53))</f>
        <v>45859</v>
      </c>
      <c r="C56" s="32">
        <f ca="1">IF(T56&gt;(Калькулятор!$B$5+2),"",IF(T56=Калькулятор!$B$5+2,SUM($C$8:C55),IFERROR(B56-B55,"")))</f>
        <v>5</v>
      </c>
      <c r="D56" s="33">
        <f ca="1">IF(T56&gt;(Калькулятор!$B$5+2),"",IF(T56=Калькулятор!$B$5+2,SUM(D55),Калькулятор!I53))</f>
        <v>50</v>
      </c>
      <c r="E56" s="33">
        <f ca="1">IF(T56&gt;(Калькулятор!$B$5+2),"",IF(T56=Калькулятор!$B$5+2,SUM(E55),Калькулятор!G53))</f>
        <v>0</v>
      </c>
      <c r="F56" s="33">
        <f ca="1">IF(T56&gt;(Калькулятор!$B$5+2),"",IF(T56=Калькулятор!$B$5+2,SUM($F$7:F55),Калькулятор!H53))</f>
        <v>50</v>
      </c>
      <c r="G56" s="34">
        <f>IF(T56&gt;(Калькулятор!$B$5+2),"",IF(T56=Калькулятор!$B$5+2,0,IF(T56&lt;=Калькулятор!$B$5,0,0)))</f>
        <v>0</v>
      </c>
      <c r="H56" s="34">
        <f>IF(T56&gt;(Калькулятор!$B$5+2),"",IF(T56=Калькулятор!$B$5+2,0,IF(T56&lt;=Калькулятор!$B$5,0,0)))</f>
        <v>0</v>
      </c>
      <c r="I56" s="35">
        <f>IF(T56&gt;(Калькулятор!$B$5+2),"",IF(T56=Калькулятор!$B$5+2,0,IF(T56&lt;=Калькулятор!$B$5,0,0)))</f>
        <v>0</v>
      </c>
      <c r="J56" s="33">
        <f>IF(T56&gt;(Калькулятор!$B$5+2),"",IF(T56=Калькулятор!$B$5+2,SUM($J$7:J55),IF(T56&lt;=Калькулятор!$B$5,0,0)))</f>
        <v>0</v>
      </c>
      <c r="K56" s="36">
        <f>IF(T56&gt;(Калькулятор!$B$5+2),"",IF(T56=Калькулятор!$B$5+2,0,IF(T56&lt;=Калькулятор!$B$5,0,0)))</f>
        <v>0</v>
      </c>
      <c r="L56" s="34">
        <f>IF(T56&gt;(Калькулятор!$B$5+2),"",IF(T56=Калькулятор!$B$5+2,0,IF(T56&lt;=Калькулятор!$B$5,0,0)))</f>
        <v>0</v>
      </c>
      <c r="M56" s="34">
        <f>IF(T56&gt;(Калькулятор!$B$5+2),"",IF(T56=Калькулятор!$B$5+2,0,IF(T56&lt;=Калькулятор!$B$5,0,0)))</f>
        <v>0</v>
      </c>
      <c r="N56" s="34">
        <f>IF(T56&gt;(Калькулятор!$B$5+2),"",IF(T56=Калькулятор!$B$5+2,0,IF(T56&lt;=Калькулятор!$B$5,0,0)))</f>
        <v>0</v>
      </c>
      <c r="O56" s="34">
        <f>IF(T56&gt;(Калькулятор!$B$5+2),"",IF(T56=Калькулятор!$B$5+2,0,IF(T56&lt;=Калькулятор!$B$5,0,0)))</f>
        <v>0</v>
      </c>
      <c r="P56" s="34">
        <f>IF(T56&gt;(Калькулятор!$B$5+2),"",IF(T56=Калькулятор!$B$5+2,0,IF(T56&lt;=Калькулятор!$B$5,0,0)))</f>
        <v>0</v>
      </c>
      <c r="Q56" s="34">
        <f>IF(T56&gt;(Калькулятор!$B$5+2),"",IF(T56=Калькулятор!$B$5+2,0,IF(T56&lt;=Калькулятор!$B$5,0,0)))</f>
        <v>0</v>
      </c>
      <c r="R56" s="37" t="str">
        <f>IF(T56&gt;(Калькулятор!$B$5+2),"",IF(T56=Калькулятор!$B$5+2,XIRR($D$7:D55,$B$7:B55,50),"Х"))</f>
        <v>Х</v>
      </c>
      <c r="S56" s="38" t="str">
        <f>IF(T56&gt;(Калькулятор!$B$5+2),"",IF(T56=Калькулятор!$B$5+2,F56+E56+J56,"Х"))</f>
        <v>Х</v>
      </c>
      <c r="T56" s="28">
        <v>50</v>
      </c>
      <c r="U56" s="29">
        <f ca="1">Калькулятор!E53</f>
        <v>-1000</v>
      </c>
    </row>
    <row r="57" spans="1:21" ht="15.6" x14ac:dyDescent="0.3">
      <c r="A57" s="30">
        <f ca="1">IF(T57&gt;(Калькулятор!$B$5+2),"",IF(T57=Калькулятор!$B$5+2,"Усього",Калькулятор!C54))</f>
        <v>50</v>
      </c>
      <c r="B57" s="31">
        <f ca="1">IF(T57&gt;(Калькулятор!$B$5+2),"",IF(T57=Калькулятор!$B$5+2,"Х",Калькулятор!D54))</f>
        <v>45864</v>
      </c>
      <c r="C57" s="32">
        <f ca="1">IF(T57&gt;(Калькулятор!$B$5+2),"",IF(T57=Калькулятор!$B$5+2,SUM($C$8:C56),IFERROR(B57-B56,"")))</f>
        <v>5</v>
      </c>
      <c r="D57" s="33">
        <f ca="1">IF(T57&gt;(Калькулятор!$B$5+2),"",IF(T57=Калькулятор!$B$5+2,SUM(D56),Калькулятор!I54))</f>
        <v>50</v>
      </c>
      <c r="E57" s="33">
        <f ca="1">IF(T57&gt;(Калькулятор!$B$5+2),"",IF(T57=Калькулятор!$B$5+2,SUM(E56),Калькулятор!G54))</f>
        <v>0</v>
      </c>
      <c r="F57" s="33">
        <f ca="1">IF(T57&gt;(Калькулятор!$B$5+2),"",IF(T57=Калькулятор!$B$5+2,SUM($F$7:F56),Калькулятор!H54))</f>
        <v>50</v>
      </c>
      <c r="G57" s="34">
        <f>IF(T57&gt;(Калькулятор!$B$5+2),"",IF(T57=Калькулятор!$B$5+2,0,IF(T57&lt;=Калькулятор!$B$5,0,0)))</f>
        <v>0</v>
      </c>
      <c r="H57" s="34">
        <f>IF(T57&gt;(Калькулятор!$B$5+2),"",IF(T57=Калькулятор!$B$5+2,0,IF(T57&lt;=Калькулятор!$B$5,0,0)))</f>
        <v>0</v>
      </c>
      <c r="I57" s="35">
        <f>IF(T57&gt;(Калькулятор!$B$5+2),"",IF(T57=Калькулятор!$B$5+2,0,IF(T57&lt;=Калькулятор!$B$5,0,0)))</f>
        <v>0</v>
      </c>
      <c r="J57" s="33">
        <f>IF(T57&gt;(Калькулятор!$B$5+2),"",IF(T57=Калькулятор!$B$5+2,SUM($J$7:J56),IF(T57&lt;=Калькулятор!$B$5,0,0)))</f>
        <v>0</v>
      </c>
      <c r="K57" s="36">
        <f>IF(T57&gt;(Калькулятор!$B$5+2),"",IF(T57=Калькулятор!$B$5+2,0,IF(T57&lt;=Калькулятор!$B$5,0,0)))</f>
        <v>0</v>
      </c>
      <c r="L57" s="34">
        <f>IF(T57&gt;(Калькулятор!$B$5+2),"",IF(T57=Калькулятор!$B$5+2,0,IF(T57&lt;=Калькулятор!$B$5,0,0)))</f>
        <v>0</v>
      </c>
      <c r="M57" s="34">
        <f>IF(T57&gt;(Калькулятор!$B$5+2),"",IF(T57=Калькулятор!$B$5+2,0,IF(T57&lt;=Калькулятор!$B$5,0,0)))</f>
        <v>0</v>
      </c>
      <c r="N57" s="34">
        <f>IF(T57&gt;(Калькулятор!$B$5+2),"",IF(T57=Калькулятор!$B$5+2,0,IF(T57&lt;=Калькулятор!$B$5,0,0)))</f>
        <v>0</v>
      </c>
      <c r="O57" s="34">
        <f>IF(T57&gt;(Калькулятор!$B$5+2),"",IF(T57=Калькулятор!$B$5+2,0,IF(T57&lt;=Калькулятор!$B$5,0,0)))</f>
        <v>0</v>
      </c>
      <c r="P57" s="34">
        <f>IF(T57&gt;(Калькулятор!$B$5+2),"",IF(T57=Калькулятор!$B$5+2,0,IF(T57&lt;=Калькулятор!$B$5,0,0)))</f>
        <v>0</v>
      </c>
      <c r="Q57" s="34">
        <f>IF(T57&gt;(Калькулятор!$B$5+2),"",IF(T57=Калькулятор!$B$5+2,0,IF(T57&lt;=Калькулятор!$B$5,0,0)))</f>
        <v>0</v>
      </c>
      <c r="R57" s="37" t="str">
        <f>IF(T57&gt;(Калькулятор!$B$5+2),"",IF(T57=Калькулятор!$B$5+2,XIRR($D$7:D56,$B$7:B56,50),"Х"))</f>
        <v>Х</v>
      </c>
      <c r="S57" s="38" t="str">
        <f>IF(T57&gt;(Калькулятор!$B$5+2),"",IF(T57=Калькулятор!$B$5+2,F57+E57+J57,"Х"))</f>
        <v>Х</v>
      </c>
      <c r="T57" s="28">
        <v>51</v>
      </c>
      <c r="U57" s="29">
        <f ca="1">Калькулятор!E54</f>
        <v>-1000</v>
      </c>
    </row>
    <row r="58" spans="1:21" ht="15.6" x14ac:dyDescent="0.3">
      <c r="A58" s="30">
        <f ca="1">IF(T58&gt;(Калькулятор!$B$5+2),"",IF(T58=Калькулятор!$B$5+2,"Усього",Калькулятор!C55))</f>
        <v>51</v>
      </c>
      <c r="B58" s="31">
        <f ca="1">IF(T58&gt;(Калькулятор!$B$5+2),"",IF(T58=Калькулятор!$B$5+2,"Х",Калькулятор!D55))</f>
        <v>45869</v>
      </c>
      <c r="C58" s="32">
        <f ca="1">IF(T58&gt;(Калькулятор!$B$5+2),"",IF(T58=Калькулятор!$B$5+2,SUM($C$8:C57),IFERROR(B58-B57,"")))</f>
        <v>5</v>
      </c>
      <c r="D58" s="33">
        <f ca="1">IF(T58&gt;(Калькулятор!$B$5+2),"",IF(T58=Калькулятор!$B$5+2,SUM(D57),Калькулятор!I55))</f>
        <v>50</v>
      </c>
      <c r="E58" s="33">
        <f ca="1">IF(T58&gt;(Калькулятор!$B$5+2),"",IF(T58=Калькулятор!$B$5+2,SUM(E57),Калькулятор!G55))</f>
        <v>0</v>
      </c>
      <c r="F58" s="33">
        <f ca="1">IF(T58&gt;(Калькулятор!$B$5+2),"",IF(T58=Калькулятор!$B$5+2,SUM($F$7:F57),Калькулятор!H55))</f>
        <v>50</v>
      </c>
      <c r="G58" s="34">
        <f>IF(T58&gt;(Калькулятор!$B$5+2),"",IF(T58=Калькулятор!$B$5+2,0,IF(T58&lt;=Калькулятор!$B$5,0,0)))</f>
        <v>0</v>
      </c>
      <c r="H58" s="34">
        <f>IF(T58&gt;(Калькулятор!$B$5+2),"",IF(T58=Калькулятор!$B$5+2,0,IF(T58&lt;=Калькулятор!$B$5,0,0)))</f>
        <v>0</v>
      </c>
      <c r="I58" s="35">
        <f>IF(T58&gt;(Калькулятор!$B$5+2),"",IF(T58=Калькулятор!$B$5+2,0,IF(T58&lt;=Калькулятор!$B$5,0,0)))</f>
        <v>0</v>
      </c>
      <c r="J58" s="33">
        <f>IF(T58&gt;(Калькулятор!$B$5+2),"",IF(T58=Калькулятор!$B$5+2,SUM($J$7:J57),IF(T58&lt;=Калькулятор!$B$5,0,0)))</f>
        <v>0</v>
      </c>
      <c r="K58" s="36">
        <f>IF(T58&gt;(Калькулятор!$B$5+2),"",IF(T58=Калькулятор!$B$5+2,0,IF(T58&lt;=Калькулятор!$B$5,0,0)))</f>
        <v>0</v>
      </c>
      <c r="L58" s="34">
        <f>IF(T58&gt;(Калькулятор!$B$5+2),"",IF(T58=Калькулятор!$B$5+2,0,IF(T58&lt;=Калькулятор!$B$5,0,0)))</f>
        <v>0</v>
      </c>
      <c r="M58" s="34">
        <f>IF(T58&gt;(Калькулятор!$B$5+2),"",IF(T58=Калькулятор!$B$5+2,0,IF(T58&lt;=Калькулятор!$B$5,0,0)))</f>
        <v>0</v>
      </c>
      <c r="N58" s="34">
        <f>IF(T58&gt;(Калькулятор!$B$5+2),"",IF(T58=Калькулятор!$B$5+2,0,IF(T58&lt;=Калькулятор!$B$5,0,0)))</f>
        <v>0</v>
      </c>
      <c r="O58" s="34">
        <f>IF(T58&gt;(Калькулятор!$B$5+2),"",IF(T58=Калькулятор!$B$5+2,0,IF(T58&lt;=Калькулятор!$B$5,0,0)))</f>
        <v>0</v>
      </c>
      <c r="P58" s="34">
        <f>IF(T58&gt;(Калькулятор!$B$5+2),"",IF(T58=Калькулятор!$B$5+2,0,IF(T58&lt;=Калькулятор!$B$5,0,0)))</f>
        <v>0</v>
      </c>
      <c r="Q58" s="34">
        <f>IF(T58&gt;(Калькулятор!$B$5+2),"",IF(T58=Калькулятор!$B$5+2,0,IF(T58&lt;=Калькулятор!$B$5,0,0)))</f>
        <v>0</v>
      </c>
      <c r="R58" s="37" t="str">
        <f>IF(T58&gt;(Калькулятор!$B$5+2),"",IF(T58=Калькулятор!$B$5+2,XIRR($D$7:D57,$B$7:B57,50),"Х"))</f>
        <v>Х</v>
      </c>
      <c r="S58" s="38" t="str">
        <f>IF(T58&gt;(Калькулятор!$B$5+2),"",IF(T58=Калькулятор!$B$5+2,F58+E58+J58,"Х"))</f>
        <v>Х</v>
      </c>
      <c r="T58" s="28">
        <v>52</v>
      </c>
      <c r="U58" s="29">
        <f ca="1">Калькулятор!E55</f>
        <v>-1000</v>
      </c>
    </row>
    <row r="59" spans="1:21" ht="15.6" x14ac:dyDescent="0.3">
      <c r="A59" s="30">
        <f ca="1">IF(T59&gt;(Калькулятор!$B$5+2),"",IF(T59=Калькулятор!$B$5+2,"Усього",Калькулятор!C56))</f>
        <v>52</v>
      </c>
      <c r="B59" s="31">
        <f ca="1">IF(T59&gt;(Калькулятор!$B$5+2),"",IF(T59=Калькулятор!$B$5+2,"Х",Калькулятор!D56))</f>
        <v>45874</v>
      </c>
      <c r="C59" s="32">
        <f ca="1">IF(T59&gt;(Калькулятор!$B$5+2),"",IF(T59=Калькулятор!$B$5+2,SUM($C$8:C58),IFERROR(B59-B58,"")))</f>
        <v>5</v>
      </c>
      <c r="D59" s="33">
        <f ca="1">IF(T59&gt;(Калькулятор!$B$5+2),"",IF(T59=Калькулятор!$B$5+2,SUM(D58),Калькулятор!I56))</f>
        <v>50</v>
      </c>
      <c r="E59" s="33">
        <f ca="1">IF(T59&gt;(Калькулятор!$B$5+2),"",IF(T59=Калькулятор!$B$5+2,SUM(E58),Калькулятор!G56))</f>
        <v>0</v>
      </c>
      <c r="F59" s="33">
        <f ca="1">IF(T59&gt;(Калькулятор!$B$5+2),"",IF(T59=Калькулятор!$B$5+2,SUM($F$7:F58),Калькулятор!H56))</f>
        <v>50</v>
      </c>
      <c r="G59" s="34">
        <f>IF(T59&gt;(Калькулятор!$B$5+2),"",IF(T59=Калькулятор!$B$5+2,0,IF(T59&lt;=Калькулятор!$B$5,0,0)))</f>
        <v>0</v>
      </c>
      <c r="H59" s="34">
        <f>IF(T59&gt;(Калькулятор!$B$5+2),"",IF(T59=Калькулятор!$B$5+2,0,IF(T59&lt;=Калькулятор!$B$5,0,0)))</f>
        <v>0</v>
      </c>
      <c r="I59" s="35">
        <f>IF(T59&gt;(Калькулятор!$B$5+2),"",IF(T59=Калькулятор!$B$5+2,0,IF(T59&lt;=Калькулятор!$B$5,0,0)))</f>
        <v>0</v>
      </c>
      <c r="J59" s="33">
        <f>IF(T59&gt;(Калькулятор!$B$5+2),"",IF(T59=Калькулятор!$B$5+2,SUM($J$7:J58),IF(T59&lt;=Калькулятор!$B$5,0,0)))</f>
        <v>0</v>
      </c>
      <c r="K59" s="36">
        <f>IF(T59&gt;(Калькулятор!$B$5+2),"",IF(T59=Калькулятор!$B$5+2,0,IF(T59&lt;=Калькулятор!$B$5,0,0)))</f>
        <v>0</v>
      </c>
      <c r="L59" s="34">
        <f>IF(T59&gt;(Калькулятор!$B$5+2),"",IF(T59=Калькулятор!$B$5+2,0,IF(T59&lt;=Калькулятор!$B$5,0,0)))</f>
        <v>0</v>
      </c>
      <c r="M59" s="34">
        <f>IF(T59&gt;(Калькулятор!$B$5+2),"",IF(T59=Калькулятор!$B$5+2,0,IF(T59&lt;=Калькулятор!$B$5,0,0)))</f>
        <v>0</v>
      </c>
      <c r="N59" s="34">
        <f>IF(T59&gt;(Калькулятор!$B$5+2),"",IF(T59=Калькулятор!$B$5+2,0,IF(T59&lt;=Калькулятор!$B$5,0,0)))</f>
        <v>0</v>
      </c>
      <c r="O59" s="34">
        <f>IF(T59&gt;(Калькулятор!$B$5+2),"",IF(T59=Калькулятор!$B$5+2,0,IF(T59&lt;=Калькулятор!$B$5,0,0)))</f>
        <v>0</v>
      </c>
      <c r="P59" s="34">
        <f>IF(T59&gt;(Калькулятор!$B$5+2),"",IF(T59=Калькулятор!$B$5+2,0,IF(T59&lt;=Калькулятор!$B$5,0,0)))</f>
        <v>0</v>
      </c>
      <c r="Q59" s="34">
        <f>IF(T59&gt;(Калькулятор!$B$5+2),"",IF(T59=Калькулятор!$B$5+2,0,IF(T59&lt;=Калькулятор!$B$5,0,0)))</f>
        <v>0</v>
      </c>
      <c r="R59" s="37" t="str">
        <f>IF(T59&gt;(Калькулятор!$B$5+2),"",IF(T59=Калькулятор!$B$5+2,XIRR($D$7:D58,$B$7:B58,50),"Х"))</f>
        <v>Х</v>
      </c>
      <c r="S59" s="38" t="str">
        <f>IF(T59&gt;(Калькулятор!$B$5+2),"",IF(T59=Калькулятор!$B$5+2,F59+E59+J59,"Х"))</f>
        <v>Х</v>
      </c>
      <c r="T59" s="28">
        <v>53</v>
      </c>
      <c r="U59" s="29">
        <f ca="1">Калькулятор!E56</f>
        <v>-1000</v>
      </c>
    </row>
    <row r="60" spans="1:21" ht="15.6" x14ac:dyDescent="0.3">
      <c r="A60" s="30">
        <f ca="1">IF(T60&gt;(Калькулятор!$B$5+2),"",IF(T60=Калькулятор!$B$5+2,"Усього",Калькулятор!C57))</f>
        <v>53</v>
      </c>
      <c r="B60" s="31">
        <f ca="1">IF(T60&gt;(Калькулятор!$B$5+2),"",IF(T60=Калькулятор!$B$5+2,"Х",Калькулятор!D57))</f>
        <v>45879</v>
      </c>
      <c r="C60" s="32">
        <f ca="1">IF(T60&gt;(Калькулятор!$B$5+2),"",IF(T60=Калькулятор!$B$5+2,SUM($C$8:C59),IFERROR(B60-B59,"")))</f>
        <v>5</v>
      </c>
      <c r="D60" s="33">
        <f ca="1">IF(T60&gt;(Калькулятор!$B$5+2),"",IF(T60=Калькулятор!$B$5+2,SUM(D59),Калькулятор!I57))</f>
        <v>50</v>
      </c>
      <c r="E60" s="33">
        <f ca="1">IF(T60&gt;(Калькулятор!$B$5+2),"",IF(T60=Калькулятор!$B$5+2,SUM(E59),Калькулятор!G57))</f>
        <v>0</v>
      </c>
      <c r="F60" s="33">
        <f ca="1">IF(T60&gt;(Калькулятор!$B$5+2),"",IF(T60=Калькулятор!$B$5+2,SUM($F$7:F59),Калькулятор!H57))</f>
        <v>50</v>
      </c>
      <c r="G60" s="34">
        <f>IF(T60&gt;(Калькулятор!$B$5+2),"",IF(T60=Калькулятор!$B$5+2,0,IF(T60&lt;=Калькулятор!$B$5,0,0)))</f>
        <v>0</v>
      </c>
      <c r="H60" s="34">
        <f>IF(T60&gt;(Калькулятор!$B$5+2),"",IF(T60=Калькулятор!$B$5+2,0,IF(T60&lt;=Калькулятор!$B$5,0,0)))</f>
        <v>0</v>
      </c>
      <c r="I60" s="35">
        <f>IF(T60&gt;(Калькулятор!$B$5+2),"",IF(T60=Калькулятор!$B$5+2,0,IF(T60&lt;=Калькулятор!$B$5,0,0)))</f>
        <v>0</v>
      </c>
      <c r="J60" s="33">
        <f>IF(T60&gt;(Калькулятор!$B$5+2),"",IF(T60=Калькулятор!$B$5+2,SUM($J$7:J59),IF(T60&lt;=Калькулятор!$B$5,0,0)))</f>
        <v>0</v>
      </c>
      <c r="K60" s="36">
        <f>IF(T60&gt;(Калькулятор!$B$5+2),"",IF(T60=Калькулятор!$B$5+2,0,IF(T60&lt;=Калькулятор!$B$5,0,0)))</f>
        <v>0</v>
      </c>
      <c r="L60" s="34">
        <f>IF(T60&gt;(Калькулятор!$B$5+2),"",IF(T60=Калькулятор!$B$5+2,0,IF(T60&lt;=Калькулятор!$B$5,0,0)))</f>
        <v>0</v>
      </c>
      <c r="M60" s="34">
        <f>IF(T60&gt;(Калькулятор!$B$5+2),"",IF(T60=Калькулятор!$B$5+2,0,IF(T60&lt;=Калькулятор!$B$5,0,0)))</f>
        <v>0</v>
      </c>
      <c r="N60" s="34">
        <f>IF(T60&gt;(Калькулятор!$B$5+2),"",IF(T60=Калькулятор!$B$5+2,0,IF(T60&lt;=Калькулятор!$B$5,0,0)))</f>
        <v>0</v>
      </c>
      <c r="O60" s="34">
        <f>IF(T60&gt;(Калькулятор!$B$5+2),"",IF(T60=Калькулятор!$B$5+2,0,IF(T60&lt;=Калькулятор!$B$5,0,0)))</f>
        <v>0</v>
      </c>
      <c r="P60" s="34">
        <f>IF(T60&gt;(Калькулятор!$B$5+2),"",IF(T60=Калькулятор!$B$5+2,0,IF(T60&lt;=Калькулятор!$B$5,0,0)))</f>
        <v>0</v>
      </c>
      <c r="Q60" s="34">
        <f>IF(T60&gt;(Калькулятор!$B$5+2),"",IF(T60=Калькулятор!$B$5+2,0,IF(T60&lt;=Калькулятор!$B$5,0,0)))</f>
        <v>0</v>
      </c>
      <c r="R60" s="37" t="str">
        <f>IF(T60&gt;(Калькулятор!$B$5+2),"",IF(T60=Калькулятор!$B$5+2,XIRR($D$7:D59,$B$7:B59,50),"Х"))</f>
        <v>Х</v>
      </c>
      <c r="S60" s="38" t="str">
        <f>IF(T60&gt;(Калькулятор!$B$5+2),"",IF(T60=Калькулятор!$B$5+2,F60+E60+J60,"Х"))</f>
        <v>Х</v>
      </c>
      <c r="T60" s="28">
        <v>54</v>
      </c>
      <c r="U60" s="29">
        <f ca="1">Калькулятор!E57</f>
        <v>-1000</v>
      </c>
    </row>
    <row r="61" spans="1:21" ht="15.6" x14ac:dyDescent="0.3">
      <c r="A61" s="30">
        <f ca="1">IF(T61&gt;(Калькулятор!$B$5+2),"",IF(T61=Калькулятор!$B$5+2,"Усього",Калькулятор!C58))</f>
        <v>54</v>
      </c>
      <c r="B61" s="31">
        <f ca="1">IF(T61&gt;(Калькулятор!$B$5+2),"",IF(T61=Калькулятор!$B$5+2,"Х",Калькулятор!D58))</f>
        <v>45884</v>
      </c>
      <c r="C61" s="32">
        <f ca="1">IF(T61&gt;(Калькулятор!$B$5+2),"",IF(T61=Калькулятор!$B$5+2,SUM($C$8:C60),IFERROR(B61-B60,"")))</f>
        <v>5</v>
      </c>
      <c r="D61" s="33">
        <f ca="1">IF(T61&gt;(Калькулятор!$B$5+2),"",IF(T61=Калькулятор!$B$5+2,SUM(D60),Калькулятор!I58))</f>
        <v>50</v>
      </c>
      <c r="E61" s="33">
        <f ca="1">IF(T61&gt;(Калькулятор!$B$5+2),"",IF(T61=Калькулятор!$B$5+2,SUM(E60),Калькулятор!G58))</f>
        <v>0</v>
      </c>
      <c r="F61" s="33">
        <f ca="1">IF(T61&gt;(Калькулятор!$B$5+2),"",IF(T61=Калькулятор!$B$5+2,SUM($F$7:F60),Калькулятор!H58))</f>
        <v>50</v>
      </c>
      <c r="G61" s="34">
        <f>IF(T61&gt;(Калькулятор!$B$5+2),"",IF(T61=Калькулятор!$B$5+2,0,IF(T61&lt;=Калькулятор!$B$5,0,0)))</f>
        <v>0</v>
      </c>
      <c r="H61" s="34">
        <f>IF(T61&gt;(Калькулятор!$B$5+2),"",IF(T61=Калькулятор!$B$5+2,0,IF(T61&lt;=Калькулятор!$B$5,0,0)))</f>
        <v>0</v>
      </c>
      <c r="I61" s="35">
        <f>IF(T61&gt;(Калькулятор!$B$5+2),"",IF(T61=Калькулятор!$B$5+2,0,IF(T61&lt;=Калькулятор!$B$5,0,0)))</f>
        <v>0</v>
      </c>
      <c r="J61" s="33">
        <f>IF(T61&gt;(Калькулятор!$B$5+2),"",IF(T61=Калькулятор!$B$5+2,SUM($J$7:J60),IF(T61&lt;=Калькулятор!$B$5,0,0)))</f>
        <v>0</v>
      </c>
      <c r="K61" s="36">
        <f>IF(T61&gt;(Калькулятор!$B$5+2),"",IF(T61=Калькулятор!$B$5+2,0,IF(T61&lt;=Калькулятор!$B$5,0,0)))</f>
        <v>0</v>
      </c>
      <c r="L61" s="34">
        <f>IF(T61&gt;(Калькулятор!$B$5+2),"",IF(T61=Калькулятор!$B$5+2,0,IF(T61&lt;=Калькулятор!$B$5,0,0)))</f>
        <v>0</v>
      </c>
      <c r="M61" s="34">
        <f>IF(T61&gt;(Калькулятор!$B$5+2),"",IF(T61=Калькулятор!$B$5+2,0,IF(T61&lt;=Калькулятор!$B$5,0,0)))</f>
        <v>0</v>
      </c>
      <c r="N61" s="34">
        <f>IF(T61&gt;(Калькулятор!$B$5+2),"",IF(T61=Калькулятор!$B$5+2,0,IF(T61&lt;=Калькулятор!$B$5,0,0)))</f>
        <v>0</v>
      </c>
      <c r="O61" s="34">
        <f>IF(T61&gt;(Калькулятор!$B$5+2),"",IF(T61=Калькулятор!$B$5+2,0,IF(T61&lt;=Калькулятор!$B$5,0,0)))</f>
        <v>0</v>
      </c>
      <c r="P61" s="34">
        <f>IF(T61&gt;(Калькулятор!$B$5+2),"",IF(T61=Калькулятор!$B$5+2,0,IF(T61&lt;=Калькулятор!$B$5,0,0)))</f>
        <v>0</v>
      </c>
      <c r="Q61" s="34">
        <f>IF(T61&gt;(Калькулятор!$B$5+2),"",IF(T61=Калькулятор!$B$5+2,0,IF(T61&lt;=Калькулятор!$B$5,0,0)))</f>
        <v>0</v>
      </c>
      <c r="R61" s="37" t="str">
        <f>IF(T61&gt;(Калькулятор!$B$5+2),"",IF(T61=Калькулятор!$B$5+2,XIRR($D$7:D60,$B$7:B60,50),"Х"))</f>
        <v>Х</v>
      </c>
      <c r="S61" s="38" t="str">
        <f>IF(T61&gt;(Калькулятор!$B$5+2),"",IF(T61=Калькулятор!$B$5+2,F61+E61+J61,"Х"))</f>
        <v>Х</v>
      </c>
      <c r="T61" s="28">
        <v>55</v>
      </c>
      <c r="U61" s="29">
        <f ca="1">Калькулятор!E58</f>
        <v>-1000</v>
      </c>
    </row>
    <row r="62" spans="1:21" ht="15.6" x14ac:dyDescent="0.3">
      <c r="A62" s="30">
        <f ca="1">IF(T62&gt;(Калькулятор!$B$5+2),"",IF(T62=Калькулятор!$B$5+2,"Усього",Калькулятор!C59))</f>
        <v>55</v>
      </c>
      <c r="B62" s="31">
        <f ca="1">IF(T62&gt;(Калькулятор!$B$5+2),"",IF(T62=Калькулятор!$B$5+2,"Х",Калькулятор!D59))</f>
        <v>45889</v>
      </c>
      <c r="C62" s="32">
        <f ca="1">IF(T62&gt;(Калькулятор!$B$5+2),"",IF(T62=Калькулятор!$B$5+2,SUM($C$8:C61),IFERROR(B62-B61,"")))</f>
        <v>5</v>
      </c>
      <c r="D62" s="33">
        <f ca="1">IF(T62&gt;(Калькулятор!$B$5+2),"",IF(T62=Калькулятор!$B$5+2,SUM(D61),Калькулятор!I59))</f>
        <v>50</v>
      </c>
      <c r="E62" s="33">
        <f ca="1">IF(T62&gt;(Калькулятор!$B$5+2),"",IF(T62=Калькулятор!$B$5+2,SUM(E61),Калькулятор!G59))</f>
        <v>0</v>
      </c>
      <c r="F62" s="33">
        <f ca="1">IF(T62&gt;(Калькулятор!$B$5+2),"",IF(T62=Калькулятор!$B$5+2,SUM($F$7:F61),Калькулятор!H59))</f>
        <v>50</v>
      </c>
      <c r="G62" s="34">
        <f>IF(T62&gt;(Калькулятор!$B$5+2),"",IF(T62=Калькулятор!$B$5+2,0,IF(T62&lt;=Калькулятор!$B$5,0,0)))</f>
        <v>0</v>
      </c>
      <c r="H62" s="34">
        <f>IF(T62&gt;(Калькулятор!$B$5+2),"",IF(T62=Калькулятор!$B$5+2,0,IF(T62&lt;=Калькулятор!$B$5,0,0)))</f>
        <v>0</v>
      </c>
      <c r="I62" s="35">
        <f>IF(T62&gt;(Калькулятор!$B$5+2),"",IF(T62=Калькулятор!$B$5+2,0,IF(T62&lt;=Калькулятор!$B$5,0,0)))</f>
        <v>0</v>
      </c>
      <c r="J62" s="33">
        <f>IF(T62&gt;(Калькулятор!$B$5+2),"",IF(T62=Калькулятор!$B$5+2,SUM($J$7:J61),IF(T62&lt;=Калькулятор!$B$5,0,0)))</f>
        <v>0</v>
      </c>
      <c r="K62" s="36">
        <f>IF(T62&gt;(Калькулятор!$B$5+2),"",IF(T62=Калькулятор!$B$5+2,0,IF(T62&lt;=Калькулятор!$B$5,0,0)))</f>
        <v>0</v>
      </c>
      <c r="L62" s="34">
        <f>IF(T62&gt;(Калькулятор!$B$5+2),"",IF(T62=Калькулятор!$B$5+2,0,IF(T62&lt;=Калькулятор!$B$5,0,0)))</f>
        <v>0</v>
      </c>
      <c r="M62" s="34">
        <f>IF(T62&gt;(Калькулятор!$B$5+2),"",IF(T62=Калькулятор!$B$5+2,0,IF(T62&lt;=Калькулятор!$B$5,0,0)))</f>
        <v>0</v>
      </c>
      <c r="N62" s="34">
        <f>IF(T62&gt;(Калькулятор!$B$5+2),"",IF(T62=Калькулятор!$B$5+2,0,IF(T62&lt;=Калькулятор!$B$5,0,0)))</f>
        <v>0</v>
      </c>
      <c r="O62" s="34">
        <f>IF(T62&gt;(Калькулятор!$B$5+2),"",IF(T62=Калькулятор!$B$5+2,0,IF(T62&lt;=Калькулятор!$B$5,0,0)))</f>
        <v>0</v>
      </c>
      <c r="P62" s="34">
        <f>IF(T62&gt;(Калькулятор!$B$5+2),"",IF(T62=Калькулятор!$B$5+2,0,IF(T62&lt;=Калькулятор!$B$5,0,0)))</f>
        <v>0</v>
      </c>
      <c r="Q62" s="34">
        <f>IF(T62&gt;(Калькулятор!$B$5+2),"",IF(T62=Калькулятор!$B$5+2,0,IF(T62&lt;=Калькулятор!$B$5,0,0)))</f>
        <v>0</v>
      </c>
      <c r="R62" s="37" t="str">
        <f>IF(T62&gt;(Калькулятор!$B$5+2),"",IF(T62=Калькулятор!$B$5+2,XIRR($D$7:D61,$B$7:B61,50),"Х"))</f>
        <v>Х</v>
      </c>
      <c r="S62" s="38" t="str">
        <f>IF(T62&gt;(Калькулятор!$B$5+2),"",IF(T62=Калькулятор!$B$5+2,F62+E62+J62,"Х"))</f>
        <v>Х</v>
      </c>
      <c r="T62" s="28">
        <v>56</v>
      </c>
      <c r="U62" s="29">
        <f ca="1">Калькулятор!E59</f>
        <v>-1000</v>
      </c>
    </row>
    <row r="63" spans="1:21" ht="15.6" x14ac:dyDescent="0.3">
      <c r="A63" s="30">
        <f ca="1">IF(T63&gt;(Калькулятор!$B$5+2),"",IF(T63=Калькулятор!$B$5+2,"Усього",Калькулятор!C60))</f>
        <v>56</v>
      </c>
      <c r="B63" s="31">
        <f ca="1">IF(T63&gt;(Калькулятор!$B$5+2),"",IF(T63=Калькулятор!$B$5+2,"Х",Калькулятор!D60))</f>
        <v>45894</v>
      </c>
      <c r="C63" s="32">
        <f ca="1">IF(T63&gt;(Калькулятор!$B$5+2),"",IF(T63=Калькулятор!$B$5+2,SUM($C$8:C62),IFERROR(B63-B62,"")))</f>
        <v>5</v>
      </c>
      <c r="D63" s="33">
        <f ca="1">IF(T63&gt;(Калькулятор!$B$5+2),"",IF(T63=Калькулятор!$B$5+2,SUM(D62),Калькулятор!I60))</f>
        <v>50</v>
      </c>
      <c r="E63" s="33">
        <f ca="1">IF(T63&gt;(Калькулятор!$B$5+2),"",IF(T63=Калькулятор!$B$5+2,SUM(E62),Калькулятор!G60))</f>
        <v>0</v>
      </c>
      <c r="F63" s="33">
        <f ca="1">IF(T63&gt;(Калькулятор!$B$5+2),"",IF(T63=Калькулятор!$B$5+2,SUM($F$7:F62),Калькулятор!H60))</f>
        <v>50</v>
      </c>
      <c r="G63" s="34">
        <f>IF(T63&gt;(Калькулятор!$B$5+2),"",IF(T63=Калькулятор!$B$5+2,0,IF(T63&lt;=Калькулятор!$B$5,0,0)))</f>
        <v>0</v>
      </c>
      <c r="H63" s="34">
        <f>IF(T63&gt;(Калькулятор!$B$5+2),"",IF(T63=Калькулятор!$B$5+2,0,IF(T63&lt;=Калькулятор!$B$5,0,0)))</f>
        <v>0</v>
      </c>
      <c r="I63" s="35">
        <f>IF(T63&gt;(Калькулятор!$B$5+2),"",IF(T63=Калькулятор!$B$5+2,0,IF(T63&lt;=Калькулятор!$B$5,0,0)))</f>
        <v>0</v>
      </c>
      <c r="J63" s="33">
        <f>IF(T63&gt;(Калькулятор!$B$5+2),"",IF(T63=Калькулятор!$B$5+2,SUM($J$7:J62),IF(T63&lt;=Калькулятор!$B$5,0,0)))</f>
        <v>0</v>
      </c>
      <c r="K63" s="36">
        <f>IF(T63&gt;(Калькулятор!$B$5+2),"",IF(T63=Калькулятор!$B$5+2,0,IF(T63&lt;=Калькулятор!$B$5,0,0)))</f>
        <v>0</v>
      </c>
      <c r="L63" s="34">
        <f>IF(T63&gt;(Калькулятор!$B$5+2),"",IF(T63=Калькулятор!$B$5+2,0,IF(T63&lt;=Калькулятор!$B$5,0,0)))</f>
        <v>0</v>
      </c>
      <c r="M63" s="34">
        <f>IF(T63&gt;(Калькулятор!$B$5+2),"",IF(T63=Калькулятор!$B$5+2,0,IF(T63&lt;=Калькулятор!$B$5,0,0)))</f>
        <v>0</v>
      </c>
      <c r="N63" s="34">
        <f>IF(T63&gt;(Калькулятор!$B$5+2),"",IF(T63=Калькулятор!$B$5+2,0,IF(T63&lt;=Калькулятор!$B$5,0,0)))</f>
        <v>0</v>
      </c>
      <c r="O63" s="34">
        <f>IF(T63&gt;(Калькулятор!$B$5+2),"",IF(T63=Калькулятор!$B$5+2,0,IF(T63&lt;=Калькулятор!$B$5,0,0)))</f>
        <v>0</v>
      </c>
      <c r="P63" s="34">
        <f>IF(T63&gt;(Калькулятор!$B$5+2),"",IF(T63=Калькулятор!$B$5+2,0,IF(T63&lt;=Калькулятор!$B$5,0,0)))</f>
        <v>0</v>
      </c>
      <c r="Q63" s="34">
        <f>IF(T63&gt;(Калькулятор!$B$5+2),"",IF(T63=Калькулятор!$B$5+2,0,IF(T63&lt;=Калькулятор!$B$5,0,0)))</f>
        <v>0</v>
      </c>
      <c r="R63" s="37" t="str">
        <f>IF(T63&gt;(Калькулятор!$B$5+2),"",IF(T63=Калькулятор!$B$5+2,XIRR($D$7:D62,$B$7:B62,50),"Х"))</f>
        <v>Х</v>
      </c>
      <c r="S63" s="38" t="str">
        <f>IF(T63&gt;(Калькулятор!$B$5+2),"",IF(T63=Калькулятор!$B$5+2,F63+E63+J63,"Х"))</f>
        <v>Х</v>
      </c>
      <c r="T63" s="28">
        <v>57</v>
      </c>
      <c r="U63" s="29">
        <f ca="1">Калькулятор!E60</f>
        <v>-1000</v>
      </c>
    </row>
    <row r="64" spans="1:21" ht="15.6" x14ac:dyDescent="0.3">
      <c r="A64" s="30">
        <f ca="1">IF(T64&gt;(Калькулятор!$B$5+2),"",IF(T64=Калькулятор!$B$5+2,"Усього",Калькулятор!C61))</f>
        <v>57</v>
      </c>
      <c r="B64" s="31">
        <f ca="1">IF(T64&gt;(Калькулятор!$B$5+2),"",IF(T64=Калькулятор!$B$5+2,"Х",Калькулятор!D61))</f>
        <v>45899</v>
      </c>
      <c r="C64" s="32">
        <f ca="1">IF(T64&gt;(Калькулятор!$B$5+2),"",IF(T64=Калькулятор!$B$5+2,SUM($C$8:C63),IFERROR(B64-B63,"")))</f>
        <v>5</v>
      </c>
      <c r="D64" s="33">
        <f ca="1">IF(T64&gt;(Калькулятор!$B$5+2),"",IF(T64=Калькулятор!$B$5+2,SUM(D63),Калькулятор!I61))</f>
        <v>50</v>
      </c>
      <c r="E64" s="33">
        <f ca="1">IF(T64&gt;(Калькулятор!$B$5+2),"",IF(T64=Калькулятор!$B$5+2,SUM(E63),Калькулятор!G61))</f>
        <v>0</v>
      </c>
      <c r="F64" s="33">
        <f ca="1">IF(T64&gt;(Калькулятор!$B$5+2),"",IF(T64=Калькулятор!$B$5+2,SUM($F$7:F63),Калькулятор!H61))</f>
        <v>50</v>
      </c>
      <c r="G64" s="34">
        <f>IF(T64&gt;(Калькулятор!$B$5+2),"",IF(T64=Калькулятор!$B$5+2,0,IF(T64&lt;=Калькулятор!$B$5,0,0)))</f>
        <v>0</v>
      </c>
      <c r="H64" s="34">
        <f>IF(T64&gt;(Калькулятор!$B$5+2),"",IF(T64=Калькулятор!$B$5+2,0,IF(T64&lt;=Калькулятор!$B$5,0,0)))</f>
        <v>0</v>
      </c>
      <c r="I64" s="35">
        <f>IF(T64&gt;(Калькулятор!$B$5+2),"",IF(T64=Калькулятор!$B$5+2,0,IF(T64&lt;=Калькулятор!$B$5,0,0)))</f>
        <v>0</v>
      </c>
      <c r="J64" s="33">
        <f>IF(T64&gt;(Калькулятор!$B$5+2),"",IF(T64=Калькулятор!$B$5+2,SUM($J$7:J63),IF(T64&lt;=Калькулятор!$B$5,0,0)))</f>
        <v>0</v>
      </c>
      <c r="K64" s="36">
        <f>IF(T64&gt;(Калькулятор!$B$5+2),"",IF(T64=Калькулятор!$B$5+2,0,IF(T64&lt;=Калькулятор!$B$5,0,0)))</f>
        <v>0</v>
      </c>
      <c r="L64" s="34">
        <f>IF(T64&gt;(Калькулятор!$B$5+2),"",IF(T64=Калькулятор!$B$5+2,0,IF(T64&lt;=Калькулятор!$B$5,0,0)))</f>
        <v>0</v>
      </c>
      <c r="M64" s="34">
        <f>IF(T64&gt;(Калькулятор!$B$5+2),"",IF(T64=Калькулятор!$B$5+2,0,IF(T64&lt;=Калькулятор!$B$5,0,0)))</f>
        <v>0</v>
      </c>
      <c r="N64" s="34">
        <f>IF(T64&gt;(Калькулятор!$B$5+2),"",IF(T64=Калькулятор!$B$5+2,0,IF(T64&lt;=Калькулятор!$B$5,0,0)))</f>
        <v>0</v>
      </c>
      <c r="O64" s="34">
        <f>IF(T64&gt;(Калькулятор!$B$5+2),"",IF(T64=Калькулятор!$B$5+2,0,IF(T64&lt;=Калькулятор!$B$5,0,0)))</f>
        <v>0</v>
      </c>
      <c r="P64" s="34">
        <f>IF(T64&gt;(Калькулятор!$B$5+2),"",IF(T64=Калькулятор!$B$5+2,0,IF(T64&lt;=Калькулятор!$B$5,0,0)))</f>
        <v>0</v>
      </c>
      <c r="Q64" s="34">
        <f>IF(T64&gt;(Калькулятор!$B$5+2),"",IF(T64=Калькулятор!$B$5+2,0,IF(T64&lt;=Калькулятор!$B$5,0,0)))</f>
        <v>0</v>
      </c>
      <c r="R64" s="37" t="str">
        <f>IF(T64&gt;(Калькулятор!$B$5+2),"",IF(T64=Калькулятор!$B$5+2,XIRR($D$7:D63,$B$7:B63,50),"Х"))</f>
        <v>Х</v>
      </c>
      <c r="S64" s="38" t="str">
        <f>IF(T64&gt;(Калькулятор!$B$5+2),"",IF(T64=Калькулятор!$B$5+2,F64+E64+J64,"Х"))</f>
        <v>Х</v>
      </c>
      <c r="T64" s="28">
        <v>58</v>
      </c>
      <c r="U64" s="29">
        <f ca="1">Калькулятор!E61</f>
        <v>-1000</v>
      </c>
    </row>
    <row r="65" spans="1:21" ht="15.6" x14ac:dyDescent="0.3">
      <c r="A65" s="30">
        <f ca="1">IF(T65&gt;(Калькулятор!$B$5+2),"",IF(T65=Калькулятор!$B$5+2,"Усього",Калькулятор!C62))</f>
        <v>58</v>
      </c>
      <c r="B65" s="31">
        <f ca="1">IF(T65&gt;(Калькулятор!$B$5+2),"",IF(T65=Калькулятор!$B$5+2,"Х",Калькулятор!D62))</f>
        <v>45904</v>
      </c>
      <c r="C65" s="32">
        <f ca="1">IF(T65&gt;(Калькулятор!$B$5+2),"",IF(T65=Калькулятор!$B$5+2,SUM($C$8:C64),IFERROR(B65-B64,"")))</f>
        <v>5</v>
      </c>
      <c r="D65" s="33">
        <f ca="1">IF(T65&gt;(Калькулятор!$B$5+2),"",IF(T65=Калькулятор!$B$5+2,SUM(D64),Калькулятор!I62))</f>
        <v>50</v>
      </c>
      <c r="E65" s="33">
        <f ca="1">IF(T65&gt;(Калькулятор!$B$5+2),"",IF(T65=Калькулятор!$B$5+2,SUM(E64),Калькулятор!G62))</f>
        <v>0</v>
      </c>
      <c r="F65" s="33">
        <f ca="1">IF(T65&gt;(Калькулятор!$B$5+2),"",IF(T65=Калькулятор!$B$5+2,SUM($F$7:F64),Калькулятор!H62))</f>
        <v>50</v>
      </c>
      <c r="G65" s="34">
        <f>IF(T65&gt;(Калькулятор!$B$5+2),"",IF(T65=Калькулятор!$B$5+2,0,IF(T65&lt;=Калькулятор!$B$5,0,0)))</f>
        <v>0</v>
      </c>
      <c r="H65" s="34">
        <f>IF(T65&gt;(Калькулятор!$B$5+2),"",IF(T65=Калькулятор!$B$5+2,0,IF(T65&lt;=Калькулятор!$B$5,0,0)))</f>
        <v>0</v>
      </c>
      <c r="I65" s="35">
        <f>IF(T65&gt;(Калькулятор!$B$5+2),"",IF(T65=Калькулятор!$B$5+2,0,IF(T65&lt;=Калькулятор!$B$5,0,0)))</f>
        <v>0</v>
      </c>
      <c r="J65" s="33">
        <f>IF(T65&gt;(Калькулятор!$B$5+2),"",IF(T65=Калькулятор!$B$5+2,SUM($J$7:J64),IF(T65&lt;=Калькулятор!$B$5,0,0)))</f>
        <v>0</v>
      </c>
      <c r="K65" s="36">
        <f>IF(T65&gt;(Калькулятор!$B$5+2),"",IF(T65=Калькулятор!$B$5+2,0,IF(T65&lt;=Калькулятор!$B$5,0,0)))</f>
        <v>0</v>
      </c>
      <c r="L65" s="34">
        <f>IF(T65&gt;(Калькулятор!$B$5+2),"",IF(T65=Калькулятор!$B$5+2,0,IF(T65&lt;=Калькулятор!$B$5,0,0)))</f>
        <v>0</v>
      </c>
      <c r="M65" s="34">
        <f>IF(T65&gt;(Калькулятор!$B$5+2),"",IF(T65=Калькулятор!$B$5+2,0,IF(T65&lt;=Калькулятор!$B$5,0,0)))</f>
        <v>0</v>
      </c>
      <c r="N65" s="34">
        <f>IF(T65&gt;(Калькулятор!$B$5+2),"",IF(T65=Калькулятор!$B$5+2,0,IF(T65&lt;=Калькулятор!$B$5,0,0)))</f>
        <v>0</v>
      </c>
      <c r="O65" s="34">
        <f>IF(T65&gt;(Калькулятор!$B$5+2),"",IF(T65=Калькулятор!$B$5+2,0,IF(T65&lt;=Калькулятор!$B$5,0,0)))</f>
        <v>0</v>
      </c>
      <c r="P65" s="34">
        <f>IF(T65&gt;(Калькулятор!$B$5+2),"",IF(T65=Калькулятор!$B$5+2,0,IF(T65&lt;=Калькулятор!$B$5,0,0)))</f>
        <v>0</v>
      </c>
      <c r="Q65" s="34">
        <f>IF(T65&gt;(Калькулятор!$B$5+2),"",IF(T65=Калькулятор!$B$5+2,0,IF(T65&lt;=Калькулятор!$B$5,0,0)))</f>
        <v>0</v>
      </c>
      <c r="R65" s="37" t="str">
        <f>IF(T65&gt;(Калькулятор!$B$5+2),"",IF(T65=Калькулятор!$B$5+2,XIRR($D$7:D64,$B$7:B64,50),"Х"))</f>
        <v>Х</v>
      </c>
      <c r="S65" s="38" t="str">
        <f>IF(T65&gt;(Калькулятор!$B$5+2),"",IF(T65=Калькулятор!$B$5+2,F65+E65+J65,"Х"))</f>
        <v>Х</v>
      </c>
      <c r="T65" s="28">
        <v>59</v>
      </c>
      <c r="U65" s="29">
        <f ca="1">Калькулятор!E62</f>
        <v>-1000</v>
      </c>
    </row>
    <row r="66" spans="1:21" ht="15.6" x14ac:dyDescent="0.3">
      <c r="A66" s="30">
        <f ca="1">IF(T66&gt;(Калькулятор!$B$5+2),"",IF(T66=Калькулятор!$B$5+2,"Усього",Калькулятор!C63))</f>
        <v>59</v>
      </c>
      <c r="B66" s="31">
        <f ca="1">IF(T66&gt;(Калькулятор!$B$5+2),"",IF(T66=Калькулятор!$B$5+2,"Х",Калькулятор!D63))</f>
        <v>45909</v>
      </c>
      <c r="C66" s="32">
        <f ca="1">IF(T66&gt;(Калькулятор!$B$5+2),"",IF(T66=Калькулятор!$B$5+2,SUM($C$8:C65),IFERROR(B66-B65,"")))</f>
        <v>5</v>
      </c>
      <c r="D66" s="33">
        <f ca="1">IF(T66&gt;(Калькулятор!$B$5+2),"",IF(T66=Калькулятор!$B$5+2,SUM(D65),Калькулятор!I63))</f>
        <v>50</v>
      </c>
      <c r="E66" s="33">
        <f ca="1">IF(T66&gt;(Калькулятор!$B$5+2),"",IF(T66=Калькулятор!$B$5+2,SUM(E65),Калькулятор!G63))</f>
        <v>0</v>
      </c>
      <c r="F66" s="33">
        <f ca="1">IF(T66&gt;(Калькулятор!$B$5+2),"",IF(T66=Калькулятор!$B$5+2,SUM($F$7:F65),Калькулятор!H63))</f>
        <v>50</v>
      </c>
      <c r="G66" s="34">
        <f>IF(T66&gt;(Калькулятор!$B$5+2),"",IF(T66=Калькулятор!$B$5+2,0,IF(T66&lt;=Калькулятор!$B$5,0,0)))</f>
        <v>0</v>
      </c>
      <c r="H66" s="34">
        <f>IF(T66&gt;(Калькулятор!$B$5+2),"",IF(T66=Калькулятор!$B$5+2,0,IF(T66&lt;=Калькулятор!$B$5,0,0)))</f>
        <v>0</v>
      </c>
      <c r="I66" s="35">
        <f>IF(T66&gt;(Калькулятор!$B$5+2),"",IF(T66=Калькулятор!$B$5+2,0,IF(T66&lt;=Калькулятор!$B$5,0,0)))</f>
        <v>0</v>
      </c>
      <c r="J66" s="33">
        <f>IF(T66&gt;(Калькулятор!$B$5+2),"",IF(T66=Калькулятор!$B$5+2,SUM($J$7:J65),IF(T66&lt;=Калькулятор!$B$5,0,0)))</f>
        <v>0</v>
      </c>
      <c r="K66" s="36">
        <f>IF(T66&gt;(Калькулятор!$B$5+2),"",IF(T66=Калькулятор!$B$5+2,0,IF(T66&lt;=Калькулятор!$B$5,0,0)))</f>
        <v>0</v>
      </c>
      <c r="L66" s="34">
        <f>IF(T66&gt;(Калькулятор!$B$5+2),"",IF(T66=Калькулятор!$B$5+2,0,IF(T66&lt;=Калькулятор!$B$5,0,0)))</f>
        <v>0</v>
      </c>
      <c r="M66" s="34">
        <f>IF(T66&gt;(Калькулятор!$B$5+2),"",IF(T66=Калькулятор!$B$5+2,0,IF(T66&lt;=Калькулятор!$B$5,0,0)))</f>
        <v>0</v>
      </c>
      <c r="N66" s="34">
        <f>IF(T66&gt;(Калькулятор!$B$5+2),"",IF(T66=Калькулятор!$B$5+2,0,IF(T66&lt;=Калькулятор!$B$5,0,0)))</f>
        <v>0</v>
      </c>
      <c r="O66" s="34">
        <f>IF(T66&gt;(Калькулятор!$B$5+2),"",IF(T66=Калькулятор!$B$5+2,0,IF(T66&lt;=Калькулятор!$B$5,0,0)))</f>
        <v>0</v>
      </c>
      <c r="P66" s="34">
        <f>IF(T66&gt;(Калькулятор!$B$5+2),"",IF(T66=Калькулятор!$B$5+2,0,IF(T66&lt;=Калькулятор!$B$5,0,0)))</f>
        <v>0</v>
      </c>
      <c r="Q66" s="34">
        <f>IF(T66&gt;(Калькулятор!$B$5+2),"",IF(T66=Калькулятор!$B$5+2,0,IF(T66&lt;=Калькулятор!$B$5,0,0)))</f>
        <v>0</v>
      </c>
      <c r="R66" s="37" t="str">
        <f>IF(T66&gt;(Калькулятор!$B$5+2),"",IF(T66=Калькулятор!$B$5+2,XIRR($D$7:D65,$B$7:B65,50),"Х"))</f>
        <v>Х</v>
      </c>
      <c r="S66" s="38" t="str">
        <f>IF(T66&gt;(Калькулятор!$B$5+2),"",IF(T66=Калькулятор!$B$5+2,F66+E66+J66,"Х"))</f>
        <v>Х</v>
      </c>
      <c r="T66" s="28">
        <v>60</v>
      </c>
      <c r="U66" s="29">
        <f ca="1">Калькулятор!E63</f>
        <v>-1000</v>
      </c>
    </row>
    <row r="67" spans="1:21" ht="15.6" x14ac:dyDescent="0.3">
      <c r="A67" s="30">
        <f ca="1">IF(T67&gt;(Калькулятор!$B$5+2),"",IF(T67=Калькулятор!$B$5+2,"Усього",Калькулятор!C64))</f>
        <v>60</v>
      </c>
      <c r="B67" s="31">
        <f ca="1">IF(T67&gt;(Калькулятор!$B$5+2),"",IF(T67=Калькулятор!$B$5+2,"Х",Калькулятор!D64))</f>
        <v>45914</v>
      </c>
      <c r="C67" s="32">
        <f ca="1">IF(T67&gt;(Калькулятор!$B$5+2),"",IF(T67=Калькулятор!$B$5+2,SUM($C$8:C66),IFERROR(B67-B66,"")))</f>
        <v>5</v>
      </c>
      <c r="D67" s="33">
        <f ca="1">IF(T67&gt;(Калькулятор!$B$5+2),"",IF(T67=Калькулятор!$B$5+2,SUM(D66),Калькулятор!I64))</f>
        <v>50</v>
      </c>
      <c r="E67" s="33">
        <f ca="1">IF(T67&gt;(Калькулятор!$B$5+2),"",IF(T67=Калькулятор!$B$5+2,SUM(E66),Калькулятор!G64))</f>
        <v>0</v>
      </c>
      <c r="F67" s="33">
        <f ca="1">IF(T67&gt;(Калькулятор!$B$5+2),"",IF(T67=Калькулятор!$B$5+2,SUM($F$7:F66),Калькулятор!H64))</f>
        <v>50</v>
      </c>
      <c r="G67" s="34">
        <f>IF(T67&gt;(Калькулятор!$B$5+2),"",IF(T67=Калькулятор!$B$5+2,0,IF(T67&lt;=Калькулятор!$B$5,0,0)))</f>
        <v>0</v>
      </c>
      <c r="H67" s="34">
        <f>IF(T67&gt;(Калькулятор!$B$5+2),"",IF(T67=Калькулятор!$B$5+2,0,IF(T67&lt;=Калькулятор!$B$5,0,0)))</f>
        <v>0</v>
      </c>
      <c r="I67" s="35">
        <f>IF(T67&gt;(Калькулятор!$B$5+2),"",IF(T67=Калькулятор!$B$5+2,0,IF(T67&lt;=Калькулятор!$B$5,0,0)))</f>
        <v>0</v>
      </c>
      <c r="J67" s="33">
        <f>IF(T67&gt;(Калькулятор!$B$5+2),"",IF(T67=Калькулятор!$B$5+2,SUM($J$7:J66),IF(T67&lt;=Калькулятор!$B$5,0,0)))</f>
        <v>0</v>
      </c>
      <c r="K67" s="36">
        <f>IF(T67&gt;(Калькулятор!$B$5+2),"",IF(T67=Калькулятор!$B$5+2,0,IF(T67&lt;=Калькулятор!$B$5,0,0)))</f>
        <v>0</v>
      </c>
      <c r="L67" s="34">
        <f>IF(T67&gt;(Калькулятор!$B$5+2),"",IF(T67=Калькулятор!$B$5+2,0,IF(T67&lt;=Калькулятор!$B$5,0,0)))</f>
        <v>0</v>
      </c>
      <c r="M67" s="34">
        <f>IF(T67&gt;(Калькулятор!$B$5+2),"",IF(T67=Калькулятор!$B$5+2,0,IF(T67&lt;=Калькулятор!$B$5,0,0)))</f>
        <v>0</v>
      </c>
      <c r="N67" s="34">
        <f>IF(T67&gt;(Калькулятор!$B$5+2),"",IF(T67=Калькулятор!$B$5+2,0,IF(T67&lt;=Калькулятор!$B$5,0,0)))</f>
        <v>0</v>
      </c>
      <c r="O67" s="34">
        <f>IF(T67&gt;(Калькулятор!$B$5+2),"",IF(T67=Калькулятор!$B$5+2,0,IF(T67&lt;=Калькулятор!$B$5,0,0)))</f>
        <v>0</v>
      </c>
      <c r="P67" s="34">
        <f>IF(T67&gt;(Калькулятор!$B$5+2),"",IF(T67=Калькулятор!$B$5+2,0,IF(T67&lt;=Калькулятор!$B$5,0,0)))</f>
        <v>0</v>
      </c>
      <c r="Q67" s="34">
        <f>IF(T67&gt;(Калькулятор!$B$5+2),"",IF(T67=Калькулятор!$B$5+2,0,IF(T67&lt;=Калькулятор!$B$5,0,0)))</f>
        <v>0</v>
      </c>
      <c r="R67" s="37" t="str">
        <f>IF(T67&gt;(Калькулятор!$B$5+2),"",IF(T67=Калькулятор!$B$5+2,XIRR($D$7:D66,$B$7:B66,50),"Х"))</f>
        <v>Х</v>
      </c>
      <c r="S67" s="38" t="str">
        <f>IF(T67&gt;(Калькулятор!$B$5+2),"",IF(T67=Калькулятор!$B$5+2,F67+E67+J67,"Х"))</f>
        <v>Х</v>
      </c>
      <c r="T67" s="28">
        <v>61</v>
      </c>
      <c r="U67" s="29">
        <f ca="1">Калькулятор!E64</f>
        <v>-1000</v>
      </c>
    </row>
    <row r="68" spans="1:21" ht="15.6" x14ac:dyDescent="0.3">
      <c r="A68" s="30">
        <f ca="1">IF(T68&gt;(Калькулятор!$B$5+2),"",IF(T68=Калькулятор!$B$5+2,"Усього",Калькулятор!C65))</f>
        <v>61</v>
      </c>
      <c r="B68" s="31">
        <f ca="1">IF(T68&gt;(Калькулятор!$B$5+2),"",IF(T68=Калькулятор!$B$5+2,"Х",Калькулятор!D65))</f>
        <v>45919</v>
      </c>
      <c r="C68" s="32">
        <f ca="1">IF(T68&gt;(Калькулятор!$B$5+2),"",IF(T68=Калькулятор!$B$5+2,SUM($C$8:C67),IFERROR(B68-B67,"")))</f>
        <v>5</v>
      </c>
      <c r="D68" s="33">
        <f ca="1">IF(T68&gt;(Калькулятор!$B$5+2),"",IF(T68=Калькулятор!$B$5+2,SUM(D67),Калькулятор!I65))</f>
        <v>50</v>
      </c>
      <c r="E68" s="33">
        <f ca="1">IF(T68&gt;(Калькулятор!$B$5+2),"",IF(T68=Калькулятор!$B$5+2,SUM(E67),Калькулятор!G65))</f>
        <v>0</v>
      </c>
      <c r="F68" s="33">
        <f ca="1">IF(T68&gt;(Калькулятор!$B$5+2),"",IF(T68=Калькулятор!$B$5+2,SUM($F$7:F67),Калькулятор!H65))</f>
        <v>50</v>
      </c>
      <c r="G68" s="34">
        <f>IF(T68&gt;(Калькулятор!$B$5+2),"",IF(T68=Калькулятор!$B$5+2,0,IF(T68&lt;=Калькулятор!$B$5,0,0)))</f>
        <v>0</v>
      </c>
      <c r="H68" s="34">
        <f>IF(T68&gt;(Калькулятор!$B$5+2),"",IF(T68=Калькулятор!$B$5+2,0,IF(T68&lt;=Калькулятор!$B$5,0,0)))</f>
        <v>0</v>
      </c>
      <c r="I68" s="35">
        <f>IF(T68&gt;(Калькулятор!$B$5+2),"",IF(T68=Калькулятор!$B$5+2,0,IF(T68&lt;=Калькулятор!$B$5,0,0)))</f>
        <v>0</v>
      </c>
      <c r="J68" s="33">
        <f>IF(T68&gt;(Калькулятор!$B$5+2),"",IF(T68=Калькулятор!$B$5+2,SUM($J$7:J67),IF(T68&lt;=Калькулятор!$B$5,0,0)))</f>
        <v>0</v>
      </c>
      <c r="K68" s="36">
        <f>IF(T68&gt;(Калькулятор!$B$5+2),"",IF(T68=Калькулятор!$B$5+2,0,IF(T68&lt;=Калькулятор!$B$5,0,0)))</f>
        <v>0</v>
      </c>
      <c r="L68" s="34">
        <f>IF(T68&gt;(Калькулятор!$B$5+2),"",IF(T68=Калькулятор!$B$5+2,0,IF(T68&lt;=Калькулятор!$B$5,0,0)))</f>
        <v>0</v>
      </c>
      <c r="M68" s="34">
        <f>IF(T68&gt;(Калькулятор!$B$5+2),"",IF(T68=Калькулятор!$B$5+2,0,IF(T68&lt;=Калькулятор!$B$5,0,0)))</f>
        <v>0</v>
      </c>
      <c r="N68" s="34">
        <f>IF(T68&gt;(Калькулятор!$B$5+2),"",IF(T68=Калькулятор!$B$5+2,0,IF(T68&lt;=Калькулятор!$B$5,0,0)))</f>
        <v>0</v>
      </c>
      <c r="O68" s="34">
        <f>IF(T68&gt;(Калькулятор!$B$5+2),"",IF(T68=Калькулятор!$B$5+2,0,IF(T68&lt;=Калькулятор!$B$5,0,0)))</f>
        <v>0</v>
      </c>
      <c r="P68" s="34">
        <f>IF(T68&gt;(Калькулятор!$B$5+2),"",IF(T68=Калькулятор!$B$5+2,0,IF(T68&lt;=Калькулятор!$B$5,0,0)))</f>
        <v>0</v>
      </c>
      <c r="Q68" s="34">
        <f>IF(T68&gt;(Калькулятор!$B$5+2),"",IF(T68=Калькулятор!$B$5+2,0,IF(T68&lt;=Калькулятор!$B$5,0,0)))</f>
        <v>0</v>
      </c>
      <c r="R68" s="37" t="str">
        <f>IF(T68&gt;(Калькулятор!$B$5+2),"",IF(T68=Калькулятор!$B$5+2,XIRR($D$7:D67,$B$7:B67,50),"Х"))</f>
        <v>Х</v>
      </c>
      <c r="S68" s="38" t="str">
        <f>IF(T68&gt;(Калькулятор!$B$5+2),"",IF(T68=Калькулятор!$B$5+2,F68+E68+J68,"Х"))</f>
        <v>Х</v>
      </c>
      <c r="T68" s="28">
        <v>62</v>
      </c>
      <c r="U68" s="29">
        <f ca="1">Калькулятор!E65</f>
        <v>-1000</v>
      </c>
    </row>
    <row r="69" spans="1:21" ht="15.6" x14ac:dyDescent="0.3">
      <c r="A69" s="30">
        <f ca="1">IF(T69&gt;(Калькулятор!$B$5+2),"",IF(T69=Калькулятор!$B$5+2,"Усього",Калькулятор!C66))</f>
        <v>62</v>
      </c>
      <c r="B69" s="31">
        <f ca="1">IF(T69&gt;(Калькулятор!$B$5+2),"",IF(T69=Калькулятор!$B$5+2,"Х",Калькулятор!D66))</f>
        <v>45924</v>
      </c>
      <c r="C69" s="32">
        <f ca="1">IF(T69&gt;(Калькулятор!$B$5+2),"",IF(T69=Калькулятор!$B$5+2,SUM($C$8:C68),IFERROR(B69-B68,"")))</f>
        <v>5</v>
      </c>
      <c r="D69" s="33">
        <f ca="1">IF(T69&gt;(Калькулятор!$B$5+2),"",IF(T69=Калькулятор!$B$5+2,SUM(D68),Калькулятор!I66))</f>
        <v>50</v>
      </c>
      <c r="E69" s="33">
        <f ca="1">IF(T69&gt;(Калькулятор!$B$5+2),"",IF(T69=Калькулятор!$B$5+2,SUM(E68),Калькулятор!G66))</f>
        <v>0</v>
      </c>
      <c r="F69" s="33">
        <f ca="1">IF(T69&gt;(Калькулятор!$B$5+2),"",IF(T69=Калькулятор!$B$5+2,SUM($F$7:F68),Калькулятор!H66))</f>
        <v>50</v>
      </c>
      <c r="G69" s="34">
        <f>IF(T69&gt;(Калькулятор!$B$5+2),"",IF(T69=Калькулятор!$B$5+2,0,IF(T69&lt;=Калькулятор!$B$5,0,0)))</f>
        <v>0</v>
      </c>
      <c r="H69" s="34">
        <f>IF(T69&gt;(Калькулятор!$B$5+2),"",IF(T69=Калькулятор!$B$5+2,0,IF(T69&lt;=Калькулятор!$B$5,0,0)))</f>
        <v>0</v>
      </c>
      <c r="I69" s="35">
        <f>IF(T69&gt;(Калькулятор!$B$5+2),"",IF(T69=Калькулятор!$B$5+2,0,IF(T69&lt;=Калькулятор!$B$5,0,0)))</f>
        <v>0</v>
      </c>
      <c r="J69" s="33">
        <f>IF(T69&gt;(Калькулятор!$B$5+2),"",IF(T69=Калькулятор!$B$5+2,SUM($J$7:J68),IF(T69&lt;=Калькулятор!$B$5,0,0)))</f>
        <v>0</v>
      </c>
      <c r="K69" s="36">
        <f>IF(T69&gt;(Калькулятор!$B$5+2),"",IF(T69=Калькулятор!$B$5+2,0,IF(T69&lt;=Калькулятор!$B$5,0,0)))</f>
        <v>0</v>
      </c>
      <c r="L69" s="34">
        <f>IF(T69&gt;(Калькулятор!$B$5+2),"",IF(T69=Калькулятор!$B$5+2,0,IF(T69&lt;=Калькулятор!$B$5,0,0)))</f>
        <v>0</v>
      </c>
      <c r="M69" s="34">
        <f>IF(T69&gt;(Калькулятор!$B$5+2),"",IF(T69=Калькулятор!$B$5+2,0,IF(T69&lt;=Калькулятор!$B$5,0,0)))</f>
        <v>0</v>
      </c>
      <c r="N69" s="34">
        <f>IF(T69&gt;(Калькулятор!$B$5+2),"",IF(T69=Калькулятор!$B$5+2,0,IF(T69&lt;=Калькулятор!$B$5,0,0)))</f>
        <v>0</v>
      </c>
      <c r="O69" s="34">
        <f>IF(T69&gt;(Калькулятор!$B$5+2),"",IF(T69=Калькулятор!$B$5+2,0,IF(T69&lt;=Калькулятор!$B$5,0,0)))</f>
        <v>0</v>
      </c>
      <c r="P69" s="34">
        <f>IF(T69&gt;(Калькулятор!$B$5+2),"",IF(T69=Калькулятор!$B$5+2,0,IF(T69&lt;=Калькулятор!$B$5,0,0)))</f>
        <v>0</v>
      </c>
      <c r="Q69" s="34">
        <f>IF(T69&gt;(Калькулятор!$B$5+2),"",IF(T69=Калькулятор!$B$5+2,0,IF(T69&lt;=Калькулятор!$B$5,0,0)))</f>
        <v>0</v>
      </c>
      <c r="R69" s="37" t="str">
        <f>IF(T69&gt;(Калькулятор!$B$5+2),"",IF(T69=Калькулятор!$B$5+2,XIRR($D$7:D68,$B$7:B68,50),"Х"))</f>
        <v>Х</v>
      </c>
      <c r="S69" s="38" t="str">
        <f>IF(T69&gt;(Калькулятор!$B$5+2),"",IF(T69=Калькулятор!$B$5+2,F69+E69+J69,"Х"))</f>
        <v>Х</v>
      </c>
      <c r="T69" s="28">
        <v>63</v>
      </c>
      <c r="U69" s="29">
        <f ca="1">Калькулятор!E66</f>
        <v>-1000</v>
      </c>
    </row>
    <row r="70" spans="1:21" ht="15.6" x14ac:dyDescent="0.3">
      <c r="A70" s="30">
        <f ca="1">IF(T70&gt;(Калькулятор!$B$5+2),"",IF(T70=Калькулятор!$B$5+2,"Усього",Калькулятор!C67))</f>
        <v>63</v>
      </c>
      <c r="B70" s="31">
        <f ca="1">IF(T70&gt;(Калькулятор!$B$5+2),"",IF(T70=Калькулятор!$B$5+2,"Х",Калькулятор!D67))</f>
        <v>45929</v>
      </c>
      <c r="C70" s="32">
        <f ca="1">IF(T70&gt;(Калькулятор!$B$5+2),"",IF(T70=Калькулятор!$B$5+2,SUM($C$8:C69),IFERROR(B70-B69,"")))</f>
        <v>5</v>
      </c>
      <c r="D70" s="33">
        <f ca="1">IF(T70&gt;(Калькулятор!$B$5+2),"",IF(T70=Калькулятор!$B$5+2,SUM(D69),Калькулятор!I67))</f>
        <v>50</v>
      </c>
      <c r="E70" s="33">
        <f ca="1">IF(T70&gt;(Калькулятор!$B$5+2),"",IF(T70=Калькулятор!$B$5+2,SUM(E69),Калькулятор!G67))</f>
        <v>0</v>
      </c>
      <c r="F70" s="33">
        <f ca="1">IF(T70&gt;(Калькулятор!$B$5+2),"",IF(T70=Калькулятор!$B$5+2,SUM($F$7:F69),Калькулятор!H67))</f>
        <v>50</v>
      </c>
      <c r="G70" s="34">
        <f>IF(T70&gt;(Калькулятор!$B$5+2),"",IF(T70=Калькулятор!$B$5+2,0,IF(T70&lt;=Калькулятор!$B$5,0,0)))</f>
        <v>0</v>
      </c>
      <c r="H70" s="34">
        <f>IF(T70&gt;(Калькулятор!$B$5+2),"",IF(T70=Калькулятор!$B$5+2,0,IF(T70&lt;=Калькулятор!$B$5,0,0)))</f>
        <v>0</v>
      </c>
      <c r="I70" s="35">
        <f>IF(T70&gt;(Калькулятор!$B$5+2),"",IF(T70=Калькулятор!$B$5+2,0,IF(T70&lt;=Калькулятор!$B$5,0,0)))</f>
        <v>0</v>
      </c>
      <c r="J70" s="33">
        <f>IF(T70&gt;(Калькулятор!$B$5+2),"",IF(T70=Калькулятор!$B$5+2,SUM($J$7:J69),IF(T70&lt;=Калькулятор!$B$5,0,0)))</f>
        <v>0</v>
      </c>
      <c r="K70" s="36">
        <f>IF(T70&gt;(Калькулятор!$B$5+2),"",IF(T70=Калькулятор!$B$5+2,0,IF(T70&lt;=Калькулятор!$B$5,0,0)))</f>
        <v>0</v>
      </c>
      <c r="L70" s="34">
        <f>IF(T70&gt;(Калькулятор!$B$5+2),"",IF(T70=Калькулятор!$B$5+2,0,IF(T70&lt;=Калькулятор!$B$5,0,0)))</f>
        <v>0</v>
      </c>
      <c r="M70" s="34">
        <f>IF(T70&gt;(Калькулятор!$B$5+2),"",IF(T70=Калькулятор!$B$5+2,0,IF(T70&lt;=Калькулятор!$B$5,0,0)))</f>
        <v>0</v>
      </c>
      <c r="N70" s="34">
        <f>IF(T70&gt;(Калькулятор!$B$5+2),"",IF(T70=Калькулятор!$B$5+2,0,IF(T70&lt;=Калькулятор!$B$5,0,0)))</f>
        <v>0</v>
      </c>
      <c r="O70" s="34">
        <f>IF(T70&gt;(Калькулятор!$B$5+2),"",IF(T70=Калькулятор!$B$5+2,0,IF(T70&lt;=Калькулятор!$B$5,0,0)))</f>
        <v>0</v>
      </c>
      <c r="P70" s="34">
        <f>IF(T70&gt;(Калькулятор!$B$5+2),"",IF(T70=Калькулятор!$B$5+2,0,IF(T70&lt;=Калькулятор!$B$5,0,0)))</f>
        <v>0</v>
      </c>
      <c r="Q70" s="34">
        <f>IF(T70&gt;(Калькулятор!$B$5+2),"",IF(T70=Калькулятор!$B$5+2,0,IF(T70&lt;=Калькулятор!$B$5,0,0)))</f>
        <v>0</v>
      </c>
      <c r="R70" s="37" t="str">
        <f>IF(T70&gt;(Калькулятор!$B$5+2),"",IF(T70=Калькулятор!$B$5+2,XIRR($D$7:D69,$B$7:B69,50),"Х"))</f>
        <v>Х</v>
      </c>
      <c r="S70" s="38" t="str">
        <f>IF(T70&gt;(Калькулятор!$B$5+2),"",IF(T70=Калькулятор!$B$5+2,F70+E70+J70,"Х"))</f>
        <v>Х</v>
      </c>
      <c r="T70" s="28">
        <v>64</v>
      </c>
      <c r="U70" s="29">
        <f ca="1">Калькулятор!E67</f>
        <v>-1000</v>
      </c>
    </row>
    <row r="71" spans="1:21" ht="15.6" x14ac:dyDescent="0.3">
      <c r="A71" s="30">
        <f ca="1">IF(T71&gt;(Калькулятор!$B$5+2),"",IF(T71=Калькулятор!$B$5+2,"Усього",Калькулятор!C68))</f>
        <v>64</v>
      </c>
      <c r="B71" s="31">
        <f ca="1">IF(T71&gt;(Калькулятор!$B$5+2),"",IF(T71=Калькулятор!$B$5+2,"Х",Калькулятор!D68))</f>
        <v>45934</v>
      </c>
      <c r="C71" s="32">
        <f ca="1">IF(T71&gt;(Калькулятор!$B$5+2),"",IF(T71=Калькулятор!$B$5+2,SUM($C$8:C70),IFERROR(B71-B70,"")))</f>
        <v>5</v>
      </c>
      <c r="D71" s="33">
        <f ca="1">IF(T71&gt;(Калькулятор!$B$5+2),"",IF(T71=Калькулятор!$B$5+2,SUM(D70),Калькулятор!I68))</f>
        <v>50</v>
      </c>
      <c r="E71" s="33">
        <f ca="1">IF(T71&gt;(Калькулятор!$B$5+2),"",IF(T71=Калькулятор!$B$5+2,SUM(E70),Калькулятор!G68))</f>
        <v>0</v>
      </c>
      <c r="F71" s="33">
        <f ca="1">IF(T71&gt;(Калькулятор!$B$5+2),"",IF(T71=Калькулятор!$B$5+2,SUM($F$7:F70),Калькулятор!H68))</f>
        <v>50</v>
      </c>
      <c r="G71" s="34">
        <f>IF(T71&gt;(Калькулятор!$B$5+2),"",IF(T71=Калькулятор!$B$5+2,0,IF(T71&lt;=Калькулятор!$B$5,0,0)))</f>
        <v>0</v>
      </c>
      <c r="H71" s="34">
        <f>IF(T71&gt;(Калькулятор!$B$5+2),"",IF(T71=Калькулятор!$B$5+2,0,IF(T71&lt;=Калькулятор!$B$5,0,0)))</f>
        <v>0</v>
      </c>
      <c r="I71" s="35">
        <f>IF(T71&gt;(Калькулятор!$B$5+2),"",IF(T71=Калькулятор!$B$5+2,0,IF(T71&lt;=Калькулятор!$B$5,0,0)))</f>
        <v>0</v>
      </c>
      <c r="J71" s="33">
        <f>IF(T71&gt;(Калькулятор!$B$5+2),"",IF(T71=Калькулятор!$B$5+2,SUM($J$7:J70),IF(T71&lt;=Калькулятор!$B$5,0,0)))</f>
        <v>0</v>
      </c>
      <c r="K71" s="36">
        <f>IF(T71&gt;(Калькулятор!$B$5+2),"",IF(T71=Калькулятор!$B$5+2,0,IF(T71&lt;=Калькулятор!$B$5,0,0)))</f>
        <v>0</v>
      </c>
      <c r="L71" s="34">
        <f>IF(T71&gt;(Калькулятор!$B$5+2),"",IF(T71=Калькулятор!$B$5+2,0,IF(T71&lt;=Калькулятор!$B$5,0,0)))</f>
        <v>0</v>
      </c>
      <c r="M71" s="34">
        <f>IF(T71&gt;(Калькулятор!$B$5+2),"",IF(T71=Калькулятор!$B$5+2,0,IF(T71&lt;=Калькулятор!$B$5,0,0)))</f>
        <v>0</v>
      </c>
      <c r="N71" s="34">
        <f>IF(T71&gt;(Калькулятор!$B$5+2),"",IF(T71=Калькулятор!$B$5+2,0,IF(T71&lt;=Калькулятор!$B$5,0,0)))</f>
        <v>0</v>
      </c>
      <c r="O71" s="34">
        <f>IF(T71&gt;(Калькулятор!$B$5+2),"",IF(T71=Калькулятор!$B$5+2,0,IF(T71&lt;=Калькулятор!$B$5,0,0)))</f>
        <v>0</v>
      </c>
      <c r="P71" s="34">
        <f>IF(T71&gt;(Калькулятор!$B$5+2),"",IF(T71=Калькулятор!$B$5+2,0,IF(T71&lt;=Калькулятор!$B$5,0,0)))</f>
        <v>0</v>
      </c>
      <c r="Q71" s="34">
        <f>IF(T71&gt;(Калькулятор!$B$5+2),"",IF(T71=Калькулятор!$B$5+2,0,IF(T71&lt;=Калькулятор!$B$5,0,0)))</f>
        <v>0</v>
      </c>
      <c r="R71" s="37" t="str">
        <f>IF(T71&gt;(Калькулятор!$B$5+2),"",IF(T71=Калькулятор!$B$5+2,XIRR($D$7:D70,$B$7:B70,50),"Х"))</f>
        <v>Х</v>
      </c>
      <c r="S71" s="38" t="str">
        <f>IF(T71&gt;(Калькулятор!$B$5+2),"",IF(T71=Калькулятор!$B$5+2,F71+E71+J71,"Х"))</f>
        <v>Х</v>
      </c>
      <c r="T71" s="28">
        <v>65</v>
      </c>
      <c r="U71" s="29">
        <f ca="1">Калькулятор!E68</f>
        <v>-1000</v>
      </c>
    </row>
    <row r="72" spans="1:21" ht="15.6" x14ac:dyDescent="0.3">
      <c r="A72" s="30">
        <f ca="1">IF(T72&gt;(Калькулятор!$B$5+2),"",IF(T72=Калькулятор!$B$5+2,"Усього",Калькулятор!C69))</f>
        <v>65</v>
      </c>
      <c r="B72" s="31">
        <f ca="1">IF(T72&gt;(Калькулятор!$B$5+2),"",IF(T72=Калькулятор!$B$5+2,"Х",Калькулятор!D69))</f>
        <v>45939</v>
      </c>
      <c r="C72" s="32">
        <f ca="1">IF(T72&gt;(Калькулятор!$B$5+2),"",IF(T72=Калькулятор!$B$5+2,SUM($C$8:C71),IFERROR(B72-B71,"")))</f>
        <v>5</v>
      </c>
      <c r="D72" s="33">
        <f ca="1">IF(T72&gt;(Калькулятор!$B$5+2),"",IF(T72=Калькулятор!$B$5+2,SUM(D71),Калькулятор!I69))</f>
        <v>50</v>
      </c>
      <c r="E72" s="33">
        <f ca="1">IF(T72&gt;(Калькулятор!$B$5+2),"",IF(T72=Калькулятор!$B$5+2,SUM(E71),Калькулятор!G69))</f>
        <v>0</v>
      </c>
      <c r="F72" s="33">
        <f ca="1">IF(T72&gt;(Калькулятор!$B$5+2),"",IF(T72=Калькулятор!$B$5+2,SUM($F$7:F71),Калькулятор!H69))</f>
        <v>50</v>
      </c>
      <c r="G72" s="34">
        <f>IF(T72&gt;(Калькулятор!$B$5+2),"",IF(T72=Калькулятор!$B$5+2,0,IF(T72&lt;=Калькулятор!$B$5,0,0)))</f>
        <v>0</v>
      </c>
      <c r="H72" s="34">
        <f>IF(T72&gt;(Калькулятор!$B$5+2),"",IF(T72=Калькулятор!$B$5+2,0,IF(T72&lt;=Калькулятор!$B$5,0,0)))</f>
        <v>0</v>
      </c>
      <c r="I72" s="35">
        <f>IF(T72&gt;(Калькулятор!$B$5+2),"",IF(T72=Калькулятор!$B$5+2,0,IF(T72&lt;=Калькулятор!$B$5,0,0)))</f>
        <v>0</v>
      </c>
      <c r="J72" s="33">
        <f>IF(T72&gt;(Калькулятор!$B$5+2),"",IF(T72=Калькулятор!$B$5+2,SUM($J$7:J71),IF(T72&lt;=Калькулятор!$B$5,0,0)))</f>
        <v>0</v>
      </c>
      <c r="K72" s="36">
        <f>IF(T72&gt;(Калькулятор!$B$5+2),"",IF(T72=Калькулятор!$B$5+2,0,IF(T72&lt;=Калькулятор!$B$5,0,0)))</f>
        <v>0</v>
      </c>
      <c r="L72" s="34">
        <f>IF(T72&gt;(Калькулятор!$B$5+2),"",IF(T72=Калькулятор!$B$5+2,0,IF(T72&lt;=Калькулятор!$B$5,0,0)))</f>
        <v>0</v>
      </c>
      <c r="M72" s="34">
        <f>IF(T72&gt;(Калькулятор!$B$5+2),"",IF(T72=Калькулятор!$B$5+2,0,IF(T72&lt;=Калькулятор!$B$5,0,0)))</f>
        <v>0</v>
      </c>
      <c r="N72" s="34">
        <f>IF(T72&gt;(Калькулятор!$B$5+2),"",IF(T72=Калькулятор!$B$5+2,0,IF(T72&lt;=Калькулятор!$B$5,0,0)))</f>
        <v>0</v>
      </c>
      <c r="O72" s="34">
        <f>IF(T72&gt;(Калькулятор!$B$5+2),"",IF(T72=Калькулятор!$B$5+2,0,IF(T72&lt;=Калькулятор!$B$5,0,0)))</f>
        <v>0</v>
      </c>
      <c r="P72" s="34">
        <f>IF(T72&gt;(Калькулятор!$B$5+2),"",IF(T72=Калькулятор!$B$5+2,0,IF(T72&lt;=Калькулятор!$B$5,0,0)))</f>
        <v>0</v>
      </c>
      <c r="Q72" s="34">
        <f>IF(T72&gt;(Калькулятор!$B$5+2),"",IF(T72=Калькулятор!$B$5+2,0,IF(T72&lt;=Калькулятор!$B$5,0,0)))</f>
        <v>0</v>
      </c>
      <c r="R72" s="37" t="str">
        <f>IF(T72&gt;(Калькулятор!$B$5+2),"",IF(T72=Калькулятор!$B$5+2,XIRR($D$7:D71,$B$7:B71,50),"Х"))</f>
        <v>Х</v>
      </c>
      <c r="S72" s="38" t="str">
        <f>IF(T72&gt;(Калькулятор!$B$5+2),"",IF(T72=Калькулятор!$B$5+2,F72+E72+J72,"Х"))</f>
        <v>Х</v>
      </c>
      <c r="T72" s="28">
        <v>66</v>
      </c>
      <c r="U72" s="29">
        <f ca="1">Калькулятор!E69</f>
        <v>-1000</v>
      </c>
    </row>
    <row r="73" spans="1:21" ht="15.6" x14ac:dyDescent="0.3">
      <c r="A73" s="30">
        <f ca="1">IF(T73&gt;(Калькулятор!$B$5+2),"",IF(T73=Калькулятор!$B$5+2,"Усього",Калькулятор!C70))</f>
        <v>66</v>
      </c>
      <c r="B73" s="31">
        <f ca="1">IF(T73&gt;(Калькулятор!$B$5+2),"",IF(T73=Калькулятор!$B$5+2,"Х",Калькулятор!D70))</f>
        <v>45944</v>
      </c>
      <c r="C73" s="32">
        <f ca="1">IF(T73&gt;(Калькулятор!$B$5+2),"",IF(T73=Калькулятор!$B$5+2,SUM($C$8:C72),IFERROR(B73-B72,"")))</f>
        <v>5</v>
      </c>
      <c r="D73" s="33">
        <f ca="1">IF(T73&gt;(Калькулятор!$B$5+2),"",IF(T73=Калькулятор!$B$5+2,SUM(D72),Калькулятор!I70))</f>
        <v>50</v>
      </c>
      <c r="E73" s="33">
        <f ca="1">IF(T73&gt;(Калькулятор!$B$5+2),"",IF(T73=Калькулятор!$B$5+2,SUM(E72),Калькулятор!G70))</f>
        <v>0</v>
      </c>
      <c r="F73" s="33">
        <f ca="1">IF(T73&gt;(Калькулятор!$B$5+2),"",IF(T73=Калькулятор!$B$5+2,SUM($F$7:F72),Калькулятор!H70))</f>
        <v>50</v>
      </c>
      <c r="G73" s="34">
        <f>IF(T73&gt;(Калькулятор!$B$5+2),"",IF(T73=Калькулятор!$B$5+2,0,IF(T73&lt;=Калькулятор!$B$5,0,0)))</f>
        <v>0</v>
      </c>
      <c r="H73" s="34">
        <f>IF(T73&gt;(Калькулятор!$B$5+2),"",IF(T73=Калькулятор!$B$5+2,0,IF(T73&lt;=Калькулятор!$B$5,0,0)))</f>
        <v>0</v>
      </c>
      <c r="I73" s="35">
        <f>IF(T73&gt;(Калькулятор!$B$5+2),"",IF(T73=Калькулятор!$B$5+2,0,IF(T73&lt;=Калькулятор!$B$5,0,0)))</f>
        <v>0</v>
      </c>
      <c r="J73" s="33">
        <f>IF(T73&gt;(Калькулятор!$B$5+2),"",IF(T73=Калькулятор!$B$5+2,SUM($J$7:J72),IF(T73&lt;=Калькулятор!$B$5,0,0)))</f>
        <v>0</v>
      </c>
      <c r="K73" s="36">
        <f>IF(T73&gt;(Калькулятор!$B$5+2),"",IF(T73=Калькулятор!$B$5+2,0,IF(T73&lt;=Калькулятор!$B$5,0,0)))</f>
        <v>0</v>
      </c>
      <c r="L73" s="34">
        <f>IF(T73&gt;(Калькулятор!$B$5+2),"",IF(T73=Калькулятор!$B$5+2,0,IF(T73&lt;=Калькулятор!$B$5,0,0)))</f>
        <v>0</v>
      </c>
      <c r="M73" s="34">
        <f>IF(T73&gt;(Калькулятор!$B$5+2),"",IF(T73=Калькулятор!$B$5+2,0,IF(T73&lt;=Калькулятор!$B$5,0,0)))</f>
        <v>0</v>
      </c>
      <c r="N73" s="34">
        <f>IF(T73&gt;(Калькулятор!$B$5+2),"",IF(T73=Калькулятор!$B$5+2,0,IF(T73&lt;=Калькулятор!$B$5,0,0)))</f>
        <v>0</v>
      </c>
      <c r="O73" s="34">
        <f>IF(T73&gt;(Калькулятор!$B$5+2),"",IF(T73=Калькулятор!$B$5+2,0,IF(T73&lt;=Калькулятор!$B$5,0,0)))</f>
        <v>0</v>
      </c>
      <c r="P73" s="34">
        <f>IF(T73&gt;(Калькулятор!$B$5+2),"",IF(T73=Калькулятор!$B$5+2,0,IF(T73&lt;=Калькулятор!$B$5,0,0)))</f>
        <v>0</v>
      </c>
      <c r="Q73" s="34">
        <f>IF(T73&gt;(Калькулятор!$B$5+2),"",IF(T73=Калькулятор!$B$5+2,0,IF(T73&lt;=Калькулятор!$B$5,0,0)))</f>
        <v>0</v>
      </c>
      <c r="R73" s="37" t="str">
        <f>IF(T73&gt;(Калькулятор!$B$5+2),"",IF(T73=Калькулятор!$B$5+2,XIRR($D$7:D72,$B$7:B72,50),"Х"))</f>
        <v>Х</v>
      </c>
      <c r="S73" s="38" t="str">
        <f>IF(T73&gt;(Калькулятор!$B$5+2),"",IF(T73=Калькулятор!$B$5+2,F73+E73+J73,"Х"))</f>
        <v>Х</v>
      </c>
      <c r="T73" s="28">
        <v>67</v>
      </c>
      <c r="U73" s="29">
        <f ca="1">Калькулятор!E70</f>
        <v>-1000</v>
      </c>
    </row>
    <row r="74" spans="1:21" ht="15.6" x14ac:dyDescent="0.3">
      <c r="A74" s="30">
        <f ca="1">IF(T74&gt;(Калькулятор!$B$5+2),"",IF(T74=Калькулятор!$B$5+2,"Усього",Калькулятор!C71))</f>
        <v>67</v>
      </c>
      <c r="B74" s="31">
        <f ca="1">IF(T74&gt;(Калькулятор!$B$5+2),"",IF(T74=Калькулятор!$B$5+2,"Х",Калькулятор!D71))</f>
        <v>45949</v>
      </c>
      <c r="C74" s="32">
        <f ca="1">IF(T74&gt;(Калькулятор!$B$5+2),"",IF(T74=Калькулятор!$B$5+2,SUM($C$8:C73),IFERROR(B74-B73,"")))</f>
        <v>5</v>
      </c>
      <c r="D74" s="33">
        <f ca="1">IF(T74&gt;(Калькулятор!$B$5+2),"",IF(T74=Калькулятор!$B$5+2,SUM(D73),Калькулятор!I71))</f>
        <v>50</v>
      </c>
      <c r="E74" s="33">
        <f ca="1">IF(T74&gt;(Калькулятор!$B$5+2),"",IF(T74=Калькулятор!$B$5+2,SUM(E73),Калькулятор!G71))</f>
        <v>0</v>
      </c>
      <c r="F74" s="33">
        <f ca="1">IF(T74&gt;(Калькулятор!$B$5+2),"",IF(T74=Калькулятор!$B$5+2,SUM($F$7:F73),Калькулятор!H71))</f>
        <v>50</v>
      </c>
      <c r="G74" s="34">
        <f>IF(T74&gt;(Калькулятор!$B$5+2),"",IF(T74=Калькулятор!$B$5+2,0,IF(T74&lt;=Калькулятор!$B$5,0,0)))</f>
        <v>0</v>
      </c>
      <c r="H74" s="34">
        <f>IF(T74&gt;(Калькулятор!$B$5+2),"",IF(T74=Калькулятор!$B$5+2,0,IF(T74&lt;=Калькулятор!$B$5,0,0)))</f>
        <v>0</v>
      </c>
      <c r="I74" s="35">
        <f>IF(T74&gt;(Калькулятор!$B$5+2),"",IF(T74=Калькулятор!$B$5+2,0,IF(T74&lt;=Калькулятор!$B$5,0,0)))</f>
        <v>0</v>
      </c>
      <c r="J74" s="33">
        <f>IF(T74&gt;(Калькулятор!$B$5+2),"",IF(T74=Калькулятор!$B$5+2,SUM($J$7:J73),IF(T74&lt;=Калькулятор!$B$5,0,0)))</f>
        <v>0</v>
      </c>
      <c r="K74" s="36">
        <f>IF(T74&gt;(Калькулятор!$B$5+2),"",IF(T74=Калькулятор!$B$5+2,0,IF(T74&lt;=Калькулятор!$B$5,0,0)))</f>
        <v>0</v>
      </c>
      <c r="L74" s="34">
        <f>IF(T74&gt;(Калькулятор!$B$5+2),"",IF(T74=Калькулятор!$B$5+2,0,IF(T74&lt;=Калькулятор!$B$5,0,0)))</f>
        <v>0</v>
      </c>
      <c r="M74" s="34">
        <f>IF(T74&gt;(Калькулятор!$B$5+2),"",IF(T74=Калькулятор!$B$5+2,0,IF(T74&lt;=Калькулятор!$B$5,0,0)))</f>
        <v>0</v>
      </c>
      <c r="N74" s="34">
        <f>IF(T74&gt;(Калькулятор!$B$5+2),"",IF(T74=Калькулятор!$B$5+2,0,IF(T74&lt;=Калькулятор!$B$5,0,0)))</f>
        <v>0</v>
      </c>
      <c r="O74" s="34">
        <f>IF(T74&gt;(Калькулятор!$B$5+2),"",IF(T74=Калькулятор!$B$5+2,0,IF(T74&lt;=Калькулятор!$B$5,0,0)))</f>
        <v>0</v>
      </c>
      <c r="P74" s="34">
        <f>IF(T74&gt;(Калькулятор!$B$5+2),"",IF(T74=Калькулятор!$B$5+2,0,IF(T74&lt;=Калькулятор!$B$5,0,0)))</f>
        <v>0</v>
      </c>
      <c r="Q74" s="34">
        <f>IF(T74&gt;(Калькулятор!$B$5+2),"",IF(T74=Калькулятор!$B$5+2,0,IF(T74&lt;=Калькулятор!$B$5,0,0)))</f>
        <v>0</v>
      </c>
      <c r="R74" s="37" t="str">
        <f>IF(T74&gt;(Калькулятор!$B$5+2),"",IF(T74=Калькулятор!$B$5+2,XIRR($D$7:D73,$B$7:B73,50),"Х"))</f>
        <v>Х</v>
      </c>
      <c r="S74" s="38" t="str">
        <f>IF(T74&gt;(Калькулятор!$B$5+2),"",IF(T74=Калькулятор!$B$5+2,F74+E74+J74,"Х"))</f>
        <v>Х</v>
      </c>
      <c r="T74" s="28">
        <v>68</v>
      </c>
      <c r="U74" s="29">
        <f ca="1">Калькулятор!E71</f>
        <v>-1000</v>
      </c>
    </row>
    <row r="75" spans="1:21" ht="15.6" x14ac:dyDescent="0.3">
      <c r="A75" s="30">
        <f ca="1">IF(T75&gt;(Калькулятор!$B$5+2),"",IF(T75=Калькулятор!$B$5+2,"Усього",Калькулятор!C72))</f>
        <v>68</v>
      </c>
      <c r="B75" s="31">
        <f ca="1">IF(T75&gt;(Калькулятор!$B$5+2),"",IF(T75=Калькулятор!$B$5+2,"Х",Калькулятор!D72))</f>
        <v>45954</v>
      </c>
      <c r="C75" s="32">
        <f ca="1">IF(T75&gt;(Калькулятор!$B$5+2),"",IF(T75=Калькулятор!$B$5+2,SUM($C$8:C74),IFERROR(B75-B74,"")))</f>
        <v>5</v>
      </c>
      <c r="D75" s="33">
        <f ca="1">IF(T75&gt;(Калькулятор!$B$5+2),"",IF(T75=Калькулятор!$B$5+2,SUM(D74),Калькулятор!I72))</f>
        <v>50</v>
      </c>
      <c r="E75" s="33">
        <f ca="1">IF(T75&gt;(Калькулятор!$B$5+2),"",IF(T75=Калькулятор!$B$5+2,SUM(E74),Калькулятор!G72))</f>
        <v>0</v>
      </c>
      <c r="F75" s="33">
        <f ca="1">IF(T75&gt;(Калькулятор!$B$5+2),"",IF(T75=Калькулятор!$B$5+2,SUM($F$7:F74),Калькулятор!H72))</f>
        <v>50</v>
      </c>
      <c r="G75" s="34">
        <f>IF(T75&gt;(Калькулятор!$B$5+2),"",IF(T75=Калькулятор!$B$5+2,0,IF(T75&lt;=Калькулятор!$B$5,0,0)))</f>
        <v>0</v>
      </c>
      <c r="H75" s="34">
        <f>IF(T75&gt;(Калькулятор!$B$5+2),"",IF(T75=Калькулятор!$B$5+2,0,IF(T75&lt;=Калькулятор!$B$5,0,0)))</f>
        <v>0</v>
      </c>
      <c r="I75" s="35">
        <f>IF(T75&gt;(Калькулятор!$B$5+2),"",IF(T75=Калькулятор!$B$5+2,0,IF(T75&lt;=Калькулятор!$B$5,0,0)))</f>
        <v>0</v>
      </c>
      <c r="J75" s="33">
        <f>IF(T75&gt;(Калькулятор!$B$5+2),"",IF(T75=Калькулятор!$B$5+2,SUM($J$7:J74),IF(T75&lt;=Калькулятор!$B$5,0,0)))</f>
        <v>0</v>
      </c>
      <c r="K75" s="36">
        <f>IF(T75&gt;(Калькулятор!$B$5+2),"",IF(T75=Калькулятор!$B$5+2,0,IF(T75&lt;=Калькулятор!$B$5,0,0)))</f>
        <v>0</v>
      </c>
      <c r="L75" s="34">
        <f>IF(T75&gt;(Калькулятор!$B$5+2),"",IF(T75=Калькулятор!$B$5+2,0,IF(T75&lt;=Калькулятор!$B$5,0,0)))</f>
        <v>0</v>
      </c>
      <c r="M75" s="34">
        <f>IF(T75&gt;(Калькулятор!$B$5+2),"",IF(T75=Калькулятор!$B$5+2,0,IF(T75&lt;=Калькулятор!$B$5,0,0)))</f>
        <v>0</v>
      </c>
      <c r="N75" s="34">
        <f>IF(T75&gt;(Калькулятор!$B$5+2),"",IF(T75=Калькулятор!$B$5+2,0,IF(T75&lt;=Калькулятор!$B$5,0,0)))</f>
        <v>0</v>
      </c>
      <c r="O75" s="34">
        <f>IF(T75&gt;(Калькулятор!$B$5+2),"",IF(T75=Калькулятор!$B$5+2,0,IF(T75&lt;=Калькулятор!$B$5,0,0)))</f>
        <v>0</v>
      </c>
      <c r="P75" s="34">
        <f>IF(T75&gt;(Калькулятор!$B$5+2),"",IF(T75=Калькулятор!$B$5+2,0,IF(T75&lt;=Калькулятор!$B$5,0,0)))</f>
        <v>0</v>
      </c>
      <c r="Q75" s="34">
        <f>IF(T75&gt;(Калькулятор!$B$5+2),"",IF(T75=Калькулятор!$B$5+2,0,IF(T75&lt;=Калькулятор!$B$5,0,0)))</f>
        <v>0</v>
      </c>
      <c r="R75" s="37" t="str">
        <f>IF(T75&gt;(Калькулятор!$B$5+2),"",IF(T75=Калькулятор!$B$5+2,XIRR($D$7:D74,$B$7:B74,50),"Х"))</f>
        <v>Х</v>
      </c>
      <c r="S75" s="38" t="str">
        <f>IF(T75&gt;(Калькулятор!$B$5+2),"",IF(T75=Калькулятор!$B$5+2,F75+E75+J75,"Х"))</f>
        <v>Х</v>
      </c>
      <c r="T75" s="28">
        <v>69</v>
      </c>
      <c r="U75" s="29">
        <f ca="1">Калькулятор!E72</f>
        <v>-1000</v>
      </c>
    </row>
    <row r="76" spans="1:21" ht="15.6" x14ac:dyDescent="0.3">
      <c r="A76" s="30">
        <f ca="1">IF(T76&gt;(Калькулятор!$B$5+2),"",IF(T76=Калькулятор!$B$5+2,"Усього",Калькулятор!C73))</f>
        <v>69</v>
      </c>
      <c r="B76" s="31">
        <f ca="1">IF(T76&gt;(Калькулятор!$B$5+2),"",IF(T76=Калькулятор!$B$5+2,"Х",Калькулятор!D73))</f>
        <v>45959</v>
      </c>
      <c r="C76" s="32">
        <f ca="1">IF(T76&gt;(Калькулятор!$B$5+2),"",IF(T76=Калькулятор!$B$5+2,SUM($C$8:C75),IFERROR(B76-B75,"")))</f>
        <v>5</v>
      </c>
      <c r="D76" s="33">
        <f ca="1">IF(T76&gt;(Калькулятор!$B$5+2),"",IF(T76=Калькулятор!$B$5+2,SUM(D75),Калькулятор!I73))</f>
        <v>50</v>
      </c>
      <c r="E76" s="33">
        <f ca="1">IF(T76&gt;(Калькулятор!$B$5+2),"",IF(T76=Калькулятор!$B$5+2,SUM(E75),Калькулятор!G73))</f>
        <v>0</v>
      </c>
      <c r="F76" s="33">
        <f ca="1">IF(T76&gt;(Калькулятор!$B$5+2),"",IF(T76=Калькулятор!$B$5+2,SUM($F$7:F75),Калькулятор!H73))</f>
        <v>50</v>
      </c>
      <c r="G76" s="34">
        <f>IF(T76&gt;(Калькулятор!$B$5+2),"",IF(T76=Калькулятор!$B$5+2,0,IF(T76&lt;=Калькулятор!$B$5,0,0)))</f>
        <v>0</v>
      </c>
      <c r="H76" s="34">
        <f>IF(T76&gt;(Калькулятор!$B$5+2),"",IF(T76=Калькулятор!$B$5+2,0,IF(T76&lt;=Калькулятор!$B$5,0,0)))</f>
        <v>0</v>
      </c>
      <c r="I76" s="35">
        <f>IF(T76&gt;(Калькулятор!$B$5+2),"",IF(T76=Калькулятор!$B$5+2,0,IF(T76&lt;=Калькулятор!$B$5,0,0)))</f>
        <v>0</v>
      </c>
      <c r="J76" s="33">
        <f>IF(T76&gt;(Калькулятор!$B$5+2),"",IF(T76=Калькулятор!$B$5+2,SUM($J$7:J75),IF(T76&lt;=Калькулятор!$B$5,0,0)))</f>
        <v>0</v>
      </c>
      <c r="K76" s="36">
        <f>IF(T76&gt;(Калькулятор!$B$5+2),"",IF(T76=Калькулятор!$B$5+2,0,IF(T76&lt;=Калькулятор!$B$5,0,0)))</f>
        <v>0</v>
      </c>
      <c r="L76" s="34">
        <f>IF(T76&gt;(Калькулятор!$B$5+2),"",IF(T76=Калькулятор!$B$5+2,0,IF(T76&lt;=Калькулятор!$B$5,0,0)))</f>
        <v>0</v>
      </c>
      <c r="M76" s="34">
        <f>IF(T76&gt;(Калькулятор!$B$5+2),"",IF(T76=Калькулятор!$B$5+2,0,IF(T76&lt;=Калькулятор!$B$5,0,0)))</f>
        <v>0</v>
      </c>
      <c r="N76" s="34">
        <f>IF(T76&gt;(Калькулятор!$B$5+2),"",IF(T76=Калькулятор!$B$5+2,0,IF(T76&lt;=Калькулятор!$B$5,0,0)))</f>
        <v>0</v>
      </c>
      <c r="O76" s="34">
        <f>IF(T76&gt;(Калькулятор!$B$5+2),"",IF(T76=Калькулятор!$B$5+2,0,IF(T76&lt;=Калькулятор!$B$5,0,0)))</f>
        <v>0</v>
      </c>
      <c r="P76" s="34">
        <f>IF(T76&gt;(Калькулятор!$B$5+2),"",IF(T76=Калькулятор!$B$5+2,0,IF(T76&lt;=Калькулятор!$B$5,0,0)))</f>
        <v>0</v>
      </c>
      <c r="Q76" s="34">
        <f>IF(T76&gt;(Калькулятор!$B$5+2),"",IF(T76=Калькулятор!$B$5+2,0,IF(T76&lt;=Калькулятор!$B$5,0,0)))</f>
        <v>0</v>
      </c>
      <c r="R76" s="37" t="str">
        <f>IF(T76&gt;(Калькулятор!$B$5+2),"",IF(T76=Калькулятор!$B$5+2,XIRR($D$7:D75,$B$7:B75,50),"Х"))</f>
        <v>Х</v>
      </c>
      <c r="S76" s="38" t="str">
        <f>IF(T76&gt;(Калькулятор!$B$5+2),"",IF(T76=Калькулятор!$B$5+2,F76+E76+J76,"Х"))</f>
        <v>Х</v>
      </c>
      <c r="T76" s="28">
        <v>70</v>
      </c>
      <c r="U76" s="29">
        <f ca="1">Калькулятор!E73</f>
        <v>-1000</v>
      </c>
    </row>
    <row r="77" spans="1:21" ht="15.6" x14ac:dyDescent="0.3">
      <c r="A77" s="30">
        <f ca="1">IF(T77&gt;(Калькулятор!$B$5+2),"",IF(T77=Калькулятор!$B$5+2,"Усього",Калькулятор!C74))</f>
        <v>70</v>
      </c>
      <c r="B77" s="31">
        <f ca="1">IF(T77&gt;(Калькулятор!$B$5+2),"",IF(T77=Калькулятор!$B$5+2,"Х",Калькулятор!D74))</f>
        <v>45964</v>
      </c>
      <c r="C77" s="32">
        <f ca="1">IF(T77&gt;(Калькулятор!$B$5+2),"",IF(T77=Калькулятор!$B$5+2,SUM($C$8:C76),IFERROR(B77-B76,"")))</f>
        <v>5</v>
      </c>
      <c r="D77" s="33">
        <f ca="1">IF(T77&gt;(Калькулятор!$B$5+2),"",IF(T77=Калькулятор!$B$5+2,SUM(D76),Калькулятор!I74))</f>
        <v>50</v>
      </c>
      <c r="E77" s="33">
        <f ca="1">IF(T77&gt;(Калькулятор!$B$5+2),"",IF(T77=Калькулятор!$B$5+2,SUM(E76),Калькулятор!G74))</f>
        <v>0</v>
      </c>
      <c r="F77" s="33">
        <f ca="1">IF(T77&gt;(Калькулятор!$B$5+2),"",IF(T77=Калькулятор!$B$5+2,SUM($F$7:F76),Калькулятор!H74))</f>
        <v>50</v>
      </c>
      <c r="G77" s="34">
        <f>IF(T77&gt;(Калькулятор!$B$5+2),"",IF(T77=Калькулятор!$B$5+2,0,IF(T77&lt;=Калькулятор!$B$5,0,0)))</f>
        <v>0</v>
      </c>
      <c r="H77" s="34">
        <f>IF(T77&gt;(Калькулятор!$B$5+2),"",IF(T77=Калькулятор!$B$5+2,0,IF(T77&lt;=Калькулятор!$B$5,0,0)))</f>
        <v>0</v>
      </c>
      <c r="I77" s="35">
        <f>IF(T77&gt;(Калькулятор!$B$5+2),"",IF(T77=Калькулятор!$B$5+2,0,IF(T77&lt;=Калькулятор!$B$5,0,0)))</f>
        <v>0</v>
      </c>
      <c r="J77" s="33">
        <f>IF(T77&gt;(Калькулятор!$B$5+2),"",IF(T77=Калькулятор!$B$5+2,SUM($J$7:J76),IF(T77&lt;=Калькулятор!$B$5,0,0)))</f>
        <v>0</v>
      </c>
      <c r="K77" s="36">
        <f>IF(T77&gt;(Калькулятор!$B$5+2),"",IF(T77=Калькулятор!$B$5+2,0,IF(T77&lt;=Калькулятор!$B$5,0,0)))</f>
        <v>0</v>
      </c>
      <c r="L77" s="34">
        <f>IF(T77&gt;(Калькулятор!$B$5+2),"",IF(T77=Калькулятор!$B$5+2,0,IF(T77&lt;=Калькулятор!$B$5,0,0)))</f>
        <v>0</v>
      </c>
      <c r="M77" s="34">
        <f>IF(T77&gt;(Калькулятор!$B$5+2),"",IF(T77=Калькулятор!$B$5+2,0,IF(T77&lt;=Калькулятор!$B$5,0,0)))</f>
        <v>0</v>
      </c>
      <c r="N77" s="34">
        <f>IF(T77&gt;(Калькулятор!$B$5+2),"",IF(T77=Калькулятор!$B$5+2,0,IF(T77&lt;=Калькулятор!$B$5,0,0)))</f>
        <v>0</v>
      </c>
      <c r="O77" s="34">
        <f>IF(T77&gt;(Калькулятор!$B$5+2),"",IF(T77=Калькулятор!$B$5+2,0,IF(T77&lt;=Калькулятор!$B$5,0,0)))</f>
        <v>0</v>
      </c>
      <c r="P77" s="34">
        <f>IF(T77&gt;(Калькулятор!$B$5+2),"",IF(T77=Калькулятор!$B$5+2,0,IF(T77&lt;=Калькулятор!$B$5,0,0)))</f>
        <v>0</v>
      </c>
      <c r="Q77" s="34">
        <f>IF(T77&gt;(Калькулятор!$B$5+2),"",IF(T77=Калькулятор!$B$5+2,0,IF(T77&lt;=Калькулятор!$B$5,0,0)))</f>
        <v>0</v>
      </c>
      <c r="R77" s="37" t="str">
        <f>IF(T77&gt;(Калькулятор!$B$5+2),"",IF(T77=Калькулятор!$B$5+2,XIRR($D$7:D76,$B$7:B76,50),"Х"))</f>
        <v>Х</v>
      </c>
      <c r="S77" s="38" t="str">
        <f>IF(T77&gt;(Калькулятор!$B$5+2),"",IF(T77=Калькулятор!$B$5+2,F77+E77+J77,"Х"))</f>
        <v>Х</v>
      </c>
      <c r="T77" s="28">
        <v>71</v>
      </c>
      <c r="U77" s="29">
        <f ca="1">Калькулятор!E74</f>
        <v>-1000</v>
      </c>
    </row>
    <row r="78" spans="1:21" ht="15.6" x14ac:dyDescent="0.3">
      <c r="A78" s="30">
        <f ca="1">IF(T78&gt;(Калькулятор!$B$5+2),"",IF(T78=Калькулятор!$B$5+2,"Усього",Калькулятор!C75))</f>
        <v>71</v>
      </c>
      <c r="B78" s="31">
        <f ca="1">IF(T78&gt;(Калькулятор!$B$5+2),"",IF(T78=Калькулятор!$B$5+2,"Х",Калькулятор!D75))</f>
        <v>45969</v>
      </c>
      <c r="C78" s="32">
        <f ca="1">IF(T78&gt;(Калькулятор!$B$5+2),"",IF(T78=Калькулятор!$B$5+2,SUM($C$8:C77),IFERROR(B78-B77,"")))</f>
        <v>5</v>
      </c>
      <c r="D78" s="33">
        <f ca="1">IF(T78&gt;(Калькулятор!$B$5+2),"",IF(T78=Калькулятор!$B$5+2,SUM(D77),Калькулятор!I75))</f>
        <v>50</v>
      </c>
      <c r="E78" s="33">
        <f ca="1">IF(T78&gt;(Калькулятор!$B$5+2),"",IF(T78=Калькулятор!$B$5+2,SUM(E77),Калькулятор!G75))</f>
        <v>0</v>
      </c>
      <c r="F78" s="33">
        <f ca="1">IF(T78&gt;(Калькулятор!$B$5+2),"",IF(T78=Калькулятор!$B$5+2,SUM($F$7:F77),Калькулятор!H75))</f>
        <v>50</v>
      </c>
      <c r="G78" s="34">
        <f>IF(T78&gt;(Калькулятор!$B$5+2),"",IF(T78=Калькулятор!$B$5+2,0,IF(T78&lt;=Калькулятор!$B$5,0,0)))</f>
        <v>0</v>
      </c>
      <c r="H78" s="34">
        <f>IF(T78&gt;(Калькулятор!$B$5+2),"",IF(T78=Калькулятор!$B$5+2,0,IF(T78&lt;=Калькулятор!$B$5,0,0)))</f>
        <v>0</v>
      </c>
      <c r="I78" s="35">
        <f>IF(T78&gt;(Калькулятор!$B$5+2),"",IF(T78=Калькулятор!$B$5+2,0,IF(T78&lt;=Калькулятор!$B$5,0,0)))</f>
        <v>0</v>
      </c>
      <c r="J78" s="33">
        <f>IF(T78&gt;(Калькулятор!$B$5+2),"",IF(T78=Калькулятор!$B$5+2,SUM($J$7:J77),IF(T78&lt;=Калькулятор!$B$5,0,0)))</f>
        <v>0</v>
      </c>
      <c r="K78" s="36">
        <f>IF(T78&gt;(Калькулятор!$B$5+2),"",IF(T78=Калькулятор!$B$5+2,0,IF(T78&lt;=Калькулятор!$B$5,0,0)))</f>
        <v>0</v>
      </c>
      <c r="L78" s="34">
        <f>IF(T78&gt;(Калькулятор!$B$5+2),"",IF(T78=Калькулятор!$B$5+2,0,IF(T78&lt;=Калькулятор!$B$5,0,0)))</f>
        <v>0</v>
      </c>
      <c r="M78" s="34">
        <f>IF(T78&gt;(Калькулятор!$B$5+2),"",IF(T78=Калькулятор!$B$5+2,0,IF(T78&lt;=Калькулятор!$B$5,0,0)))</f>
        <v>0</v>
      </c>
      <c r="N78" s="34">
        <f>IF(T78&gt;(Калькулятор!$B$5+2),"",IF(T78=Калькулятор!$B$5+2,0,IF(T78&lt;=Калькулятор!$B$5,0,0)))</f>
        <v>0</v>
      </c>
      <c r="O78" s="34">
        <f>IF(T78&gt;(Калькулятор!$B$5+2),"",IF(T78=Калькулятор!$B$5+2,0,IF(T78&lt;=Калькулятор!$B$5,0,0)))</f>
        <v>0</v>
      </c>
      <c r="P78" s="34">
        <f>IF(T78&gt;(Калькулятор!$B$5+2),"",IF(T78=Калькулятор!$B$5+2,0,IF(T78&lt;=Калькулятор!$B$5,0,0)))</f>
        <v>0</v>
      </c>
      <c r="Q78" s="34">
        <f>IF(T78&gt;(Калькулятор!$B$5+2),"",IF(T78=Калькулятор!$B$5+2,0,IF(T78&lt;=Калькулятор!$B$5,0,0)))</f>
        <v>0</v>
      </c>
      <c r="R78" s="37" t="str">
        <f>IF(T78&gt;(Калькулятор!$B$5+2),"",IF(T78=Калькулятор!$B$5+2,XIRR($D$7:D77,$B$7:B77,50),"Х"))</f>
        <v>Х</v>
      </c>
      <c r="S78" s="38" t="str">
        <f>IF(T78&gt;(Калькулятор!$B$5+2),"",IF(T78=Калькулятор!$B$5+2,F78+E78+J78,"Х"))</f>
        <v>Х</v>
      </c>
      <c r="T78" s="28">
        <v>72</v>
      </c>
      <c r="U78" s="29">
        <f ca="1">Калькулятор!E75</f>
        <v>-1000</v>
      </c>
    </row>
    <row r="79" spans="1:21" ht="15.6" x14ac:dyDescent="0.3">
      <c r="A79" s="30">
        <f ca="1">IF(T79&gt;(Калькулятор!$B$5+2),"",IF(T79=Калькулятор!$B$5+2,"Усього",Калькулятор!C76))</f>
        <v>72</v>
      </c>
      <c r="B79" s="31">
        <f ca="1">IF(T79&gt;(Калькулятор!$B$5+2),"",IF(T79=Калькулятор!$B$5+2,"Х",Калькулятор!D76))</f>
        <v>45974</v>
      </c>
      <c r="C79" s="32">
        <f ca="1">IF(T79&gt;(Калькулятор!$B$5+2),"",IF(T79=Калькулятор!$B$5+2,SUM($C$8:C78),IFERROR(B79-B78,"")))</f>
        <v>5</v>
      </c>
      <c r="D79" s="33">
        <f ca="1">IF(T79&gt;(Калькулятор!$B$5+2),"",IF(T79=Калькулятор!$B$5+2,SUM(D78),Калькулятор!I76))</f>
        <v>50</v>
      </c>
      <c r="E79" s="33">
        <f ca="1">IF(T79&gt;(Калькулятор!$B$5+2),"",IF(T79=Калькулятор!$B$5+2,SUM(E78),Калькулятор!G76))</f>
        <v>0</v>
      </c>
      <c r="F79" s="33">
        <f ca="1">IF(T79&gt;(Калькулятор!$B$5+2),"",IF(T79=Калькулятор!$B$5+2,SUM($F$7:F78),Калькулятор!H76))</f>
        <v>50</v>
      </c>
      <c r="G79" s="34">
        <f>IF(T79&gt;(Калькулятор!$B$5+2),"",IF(T79=Калькулятор!$B$5+2,0,IF(T79&lt;=Калькулятор!$B$5,0,0)))</f>
        <v>0</v>
      </c>
      <c r="H79" s="34">
        <f>IF(T79&gt;(Калькулятор!$B$5+2),"",IF(T79=Калькулятор!$B$5+2,0,IF(T79&lt;=Калькулятор!$B$5,0,0)))</f>
        <v>0</v>
      </c>
      <c r="I79" s="35">
        <f>IF(T79&gt;(Калькулятор!$B$5+2),"",IF(T79=Калькулятор!$B$5+2,0,IF(T79&lt;=Калькулятор!$B$5,0,0)))</f>
        <v>0</v>
      </c>
      <c r="J79" s="33">
        <f>IF(T79&gt;(Калькулятор!$B$5+2),"",IF(T79=Калькулятор!$B$5+2,SUM($J$7:J78),IF(T79&lt;=Калькулятор!$B$5,0,0)))</f>
        <v>0</v>
      </c>
      <c r="K79" s="36">
        <f>IF(T79&gt;(Калькулятор!$B$5+2),"",IF(T79=Калькулятор!$B$5+2,0,IF(T79&lt;=Калькулятор!$B$5,0,0)))</f>
        <v>0</v>
      </c>
      <c r="L79" s="34">
        <f>IF(T79&gt;(Калькулятор!$B$5+2),"",IF(T79=Калькулятор!$B$5+2,0,IF(T79&lt;=Калькулятор!$B$5,0,0)))</f>
        <v>0</v>
      </c>
      <c r="M79" s="34">
        <f>IF(T79&gt;(Калькулятор!$B$5+2),"",IF(T79=Калькулятор!$B$5+2,0,IF(T79&lt;=Калькулятор!$B$5,0,0)))</f>
        <v>0</v>
      </c>
      <c r="N79" s="34">
        <f>IF(T79&gt;(Калькулятор!$B$5+2),"",IF(T79=Калькулятор!$B$5+2,0,IF(T79&lt;=Калькулятор!$B$5,0,0)))</f>
        <v>0</v>
      </c>
      <c r="O79" s="34">
        <f>IF(T79&gt;(Калькулятор!$B$5+2),"",IF(T79=Калькулятор!$B$5+2,0,IF(T79&lt;=Калькулятор!$B$5,0,0)))</f>
        <v>0</v>
      </c>
      <c r="P79" s="34">
        <f>IF(T79&gt;(Калькулятор!$B$5+2),"",IF(T79=Калькулятор!$B$5+2,0,IF(T79&lt;=Калькулятор!$B$5,0,0)))</f>
        <v>0</v>
      </c>
      <c r="Q79" s="34">
        <f>IF(T79&gt;(Калькулятор!$B$5+2),"",IF(T79=Калькулятор!$B$5+2,0,IF(T79&lt;=Калькулятор!$B$5,0,0)))</f>
        <v>0</v>
      </c>
      <c r="R79" s="37" t="str">
        <f>IF(T79&gt;(Калькулятор!$B$5+2),"",IF(T79=Калькулятор!$B$5+2,XIRR($D$7:D78,$B$7:B78,50),"Х"))</f>
        <v>Х</v>
      </c>
      <c r="S79" s="38" t="str">
        <f>IF(T79&gt;(Калькулятор!$B$5+2),"",IF(T79=Калькулятор!$B$5+2,F79+E79+J79,"Х"))</f>
        <v>Х</v>
      </c>
      <c r="T79" s="28">
        <v>73</v>
      </c>
      <c r="U79" s="29">
        <f ca="1">Калькулятор!E76</f>
        <v>-1000</v>
      </c>
    </row>
    <row r="80" spans="1:21" ht="15.6" x14ac:dyDescent="0.3">
      <c r="A80" s="30">
        <f ca="1">IF(T80&gt;(Калькулятор!$B$5+2),"",IF(T80=Калькулятор!$B$5+2,"Усього",Калькулятор!C77))</f>
        <v>73</v>
      </c>
      <c r="B80" s="31">
        <f ca="1">IF(T80&gt;(Калькулятор!$B$5+2),"",IF(T80=Калькулятор!$B$5+2,"Х",Калькулятор!D77))</f>
        <v>45979</v>
      </c>
      <c r="C80" s="32">
        <f ca="1">IF(T80&gt;(Калькулятор!$B$5+2),"",IF(T80=Калькулятор!$B$5+2,SUM($C$8:C79),IFERROR(B80-B79,"")))</f>
        <v>5</v>
      </c>
      <c r="D80" s="33">
        <f ca="1">IF(T80&gt;(Калькулятор!$B$5+2),"",IF(T80=Калькулятор!$B$5+2,SUM(D79),Калькулятор!I77))</f>
        <v>1050</v>
      </c>
      <c r="E80" s="33">
        <f ca="1">IF(T80&gt;(Калькулятор!$B$5+2),"",IF(T80=Калькулятор!$B$5+2,SUM(E79),Калькулятор!G77))</f>
        <v>1000</v>
      </c>
      <c r="F80" s="33">
        <f ca="1">IF(T80&gt;(Калькулятор!$B$5+2),"",IF(T80=Калькулятор!$B$5+2,SUM($F$7:F79),Калькулятор!H77))</f>
        <v>50</v>
      </c>
      <c r="G80" s="34">
        <f>IF(T80&gt;(Калькулятор!$B$5+2),"",IF(T80=Калькулятор!$B$5+2,0,IF(T80&lt;=Калькулятор!$B$5,0,0)))</f>
        <v>0</v>
      </c>
      <c r="H80" s="34">
        <f>IF(T80&gt;(Калькулятор!$B$5+2),"",IF(T80=Калькулятор!$B$5+2,0,IF(T80&lt;=Калькулятор!$B$5,0,0)))</f>
        <v>0</v>
      </c>
      <c r="I80" s="35">
        <f>IF(T80&gt;(Калькулятор!$B$5+2),"",IF(T80=Калькулятор!$B$5+2,0,IF(T80&lt;=Калькулятор!$B$5,0,0)))</f>
        <v>0</v>
      </c>
      <c r="J80" s="33">
        <f>IF(T80&gt;(Калькулятор!$B$5+2),"",IF(T80=Калькулятор!$B$5+2,SUM($J$7:J79),IF(T80&lt;=Калькулятор!$B$5,0,0)))</f>
        <v>0</v>
      </c>
      <c r="K80" s="36">
        <f>IF(T80&gt;(Калькулятор!$B$5+2),"",IF(T80=Калькулятор!$B$5+2,0,IF(T80&lt;=Калькулятор!$B$5,0,0)))</f>
        <v>0</v>
      </c>
      <c r="L80" s="34">
        <f>IF(T80&gt;(Калькулятор!$B$5+2),"",IF(T80=Калькулятор!$B$5+2,0,IF(T80&lt;=Калькулятор!$B$5,0,0)))</f>
        <v>0</v>
      </c>
      <c r="M80" s="34">
        <f>IF(T80&gt;(Калькулятор!$B$5+2),"",IF(T80=Калькулятор!$B$5+2,0,IF(T80&lt;=Калькулятор!$B$5,0,0)))</f>
        <v>0</v>
      </c>
      <c r="N80" s="34">
        <f>IF(T80&gt;(Калькулятор!$B$5+2),"",IF(T80=Калькулятор!$B$5+2,0,IF(T80&lt;=Калькулятор!$B$5,0,0)))</f>
        <v>0</v>
      </c>
      <c r="O80" s="34">
        <f>IF(T80&gt;(Калькулятор!$B$5+2),"",IF(T80=Калькулятор!$B$5+2,0,IF(T80&lt;=Калькулятор!$B$5,0,0)))</f>
        <v>0</v>
      </c>
      <c r="P80" s="34">
        <f>IF(T80&gt;(Калькулятор!$B$5+2),"",IF(T80=Калькулятор!$B$5+2,0,IF(T80&lt;=Калькулятор!$B$5,0,0)))</f>
        <v>0</v>
      </c>
      <c r="Q80" s="34">
        <f>IF(T80&gt;(Калькулятор!$B$5+2),"",IF(T80=Калькулятор!$B$5+2,0,IF(T80&lt;=Калькулятор!$B$5,0,0)))</f>
        <v>0</v>
      </c>
      <c r="R80" s="37" t="str">
        <f>IF(T80&gt;(Калькулятор!$B$5+2),"",IF(T80=Калькулятор!$B$5+2,XIRR($D$7:D79,$B$7:B79,50),"Х"))</f>
        <v>Х</v>
      </c>
      <c r="S80" s="38" t="str">
        <f>IF(T80&gt;(Калькулятор!$B$5+2),"",IF(T80=Калькулятор!$B$5+2,F80+E80+J80,"Х"))</f>
        <v>Х</v>
      </c>
      <c r="T80" s="28">
        <v>74</v>
      </c>
      <c r="U80" s="29">
        <f ca="1">Калькулятор!E77</f>
        <v>-1000</v>
      </c>
    </row>
    <row r="81" spans="1:21" ht="15.6" x14ac:dyDescent="0.3">
      <c r="A81" s="30" t="str">
        <f>IF(T81&gt;(Калькулятор!$B$5+2),"",IF(T81=Калькулятор!$B$5+2,"Усього",Калькулятор!C78))</f>
        <v>Усього</v>
      </c>
      <c r="B81" s="31" t="str">
        <f>IF(T81&gt;(Калькулятор!$B$5+2),"",IF(T81=Калькулятор!$B$5+2,"Х",Калькулятор!D78))</f>
        <v>Х</v>
      </c>
      <c r="C81" s="32">
        <f ca="1">IF(T81&gt;(Калькулятор!$B$5+2),"",IF(T81=Калькулятор!$B$5+2,SUM($C$8:C80),IFERROR(B81-B80,"")))</f>
        <v>365</v>
      </c>
      <c r="D81" s="33">
        <f ca="1">IF(T81&gt;(Калькулятор!$B$5+2),"",IF(T81=Калькулятор!$B$5+2,SUM(D80),Калькулятор!I78))</f>
        <v>1050</v>
      </c>
      <c r="E81" s="33">
        <f ca="1">IF(T81&gt;(Калькулятор!$B$5+2),"",IF(T81=Калькулятор!$B$5+2,SUM(E80),Калькулятор!G78))</f>
        <v>1000</v>
      </c>
      <c r="F81" s="33">
        <f ca="1">IF(T81&gt;(Калькулятор!$B$5+2),"",IF(T81=Калькулятор!$B$5+2,SUM($F$7:F80),Калькулятор!H78))</f>
        <v>3650</v>
      </c>
      <c r="G81" s="34">
        <f>IF(T81&gt;(Калькулятор!$B$5+2),"",IF(T81=Калькулятор!$B$5+2,0,IF(T81&lt;=Калькулятор!$B$5,0,0)))</f>
        <v>0</v>
      </c>
      <c r="H81" s="34">
        <f>IF(T81&gt;(Калькулятор!$B$5+2),"",IF(T81=Калькулятор!$B$5+2,0,IF(T81&lt;=Калькулятор!$B$5,0,0)))</f>
        <v>0</v>
      </c>
      <c r="I81" s="35">
        <f>IF(T81&gt;(Калькулятор!$B$5+2),"",IF(T81=Калькулятор!$B$5+2,0,IF(T81&lt;=Калькулятор!$B$5,0,0)))</f>
        <v>0</v>
      </c>
      <c r="J81" s="33">
        <f>IF(T81&gt;(Калькулятор!$B$5+2),"",IF(T81=Калькулятор!$B$5+2,SUM($J$7:J80),IF(T81&lt;=Калькулятор!$B$5,0,0)))</f>
        <v>0</v>
      </c>
      <c r="K81" s="36">
        <f>IF(T81&gt;(Калькулятор!$B$5+2),"",IF(T81=Калькулятор!$B$5+2,0,IF(T81&lt;=Калькулятор!$B$5,0,0)))</f>
        <v>0</v>
      </c>
      <c r="L81" s="34">
        <f>IF(T81&gt;(Калькулятор!$B$5+2),"",IF(T81=Калькулятор!$B$5+2,0,IF(T81&lt;=Калькулятор!$B$5,0,0)))</f>
        <v>0</v>
      </c>
      <c r="M81" s="34">
        <f>IF(T81&gt;(Калькулятор!$B$5+2),"",IF(T81=Калькулятор!$B$5+2,0,IF(T81&lt;=Калькулятор!$B$5,0,0)))</f>
        <v>0</v>
      </c>
      <c r="N81" s="34">
        <f>IF(T81&gt;(Калькулятор!$B$5+2),"",IF(T81=Калькулятор!$B$5+2,0,IF(T81&lt;=Калькулятор!$B$5,0,0)))</f>
        <v>0</v>
      </c>
      <c r="O81" s="34">
        <f>IF(T81&gt;(Калькулятор!$B$5+2),"",IF(T81=Калькулятор!$B$5+2,0,IF(T81&lt;=Калькулятор!$B$5,0,0)))</f>
        <v>0</v>
      </c>
      <c r="P81" s="34">
        <f>IF(T81&gt;(Калькулятор!$B$5+2),"",IF(T81=Калькулятор!$B$5+2,0,IF(T81&lt;=Калькулятор!$B$5,0,0)))</f>
        <v>0</v>
      </c>
      <c r="Q81" s="34">
        <f>IF(T81&gt;(Калькулятор!$B$5+2),"",IF(T81=Калькулятор!$B$5+2,0,IF(T81&lt;=Калькулятор!$B$5,0,0)))</f>
        <v>0</v>
      </c>
      <c r="R81" s="37">
        <f ca="1">IF(T81&gt;(Калькулятор!$B$5+2),"",IF(T81=Калькулятор!$B$5+2,XIRR($D$7:D80,$B$7:B80,50),"Х"))</f>
        <v>34.222390688955784</v>
      </c>
      <c r="S81" s="38">
        <f ca="1">IF(T81&gt;(Калькулятор!$B$5+2),"",IF(T81=Калькулятор!$B$5+2,F81+E81+J81,"Х"))</f>
        <v>4650</v>
      </c>
      <c r="T81" s="28">
        <v>75</v>
      </c>
      <c r="U81" s="29" t="str">
        <f ca="1">Калькулятор!E78</f>
        <v>погашено</v>
      </c>
    </row>
    <row r="82" spans="1:21" ht="15.6" x14ac:dyDescent="0.3">
      <c r="A82" s="30" t="str">
        <f>IF(T82&gt;(Калькулятор!$B$5+2),"",IF(T82=Калькулятор!$B$5+2,"Усього",Калькулятор!C79))</f>
        <v/>
      </c>
      <c r="B82" s="31" t="str">
        <f>IF(T82&gt;(Калькулятор!$B$5+2),"",IF(T82=Калькулятор!$B$5+2,"Х",Калькулятор!D79))</f>
        <v/>
      </c>
      <c r="C82" s="32" t="str">
        <f>IF(T82&gt;(Калькулятор!$B$5+2),"",IF(T82=Калькулятор!$B$5+2,SUM($C$8:C81),IFERROR(B82-B81,"")))</f>
        <v/>
      </c>
      <c r="D82" s="33" t="str">
        <f>IF(T82&gt;(Калькулятор!$B$5+2),"",IF(T82=Калькулятор!$B$5+2,SUM(D81),Калькулятор!I79))</f>
        <v/>
      </c>
      <c r="E82" s="33" t="str">
        <f>IF(T82&gt;(Калькулятор!$B$5+2),"",IF(T82=Калькулятор!$B$5+2,SUM(E81),Калькулятор!G79))</f>
        <v/>
      </c>
      <c r="F82" s="33" t="str">
        <f>IF(T82&gt;(Калькулятор!$B$5+2),"",IF(T82=Калькулятор!$B$5+2,SUM($F$7:F81),Калькулятор!H79))</f>
        <v/>
      </c>
      <c r="G82" s="34" t="str">
        <f>IF(T82&gt;(Калькулятор!$B$5+2),"",IF(T82=Калькулятор!$B$5+2,0,IF(T82&lt;=Калькулятор!$B$5,0,0)))</f>
        <v/>
      </c>
      <c r="H82" s="34" t="str">
        <f>IF(T82&gt;(Калькулятор!$B$5+2),"",IF(T82=Калькулятор!$B$5+2,0,IF(T82&lt;=Калькулятор!$B$5,0,0)))</f>
        <v/>
      </c>
      <c r="I82" s="35" t="str">
        <f>IF(T82&gt;(Калькулятор!$B$5+2),"",IF(T82=Калькулятор!$B$5+2,0,IF(T82&lt;=Калькулятор!$B$5,0,0)))</f>
        <v/>
      </c>
      <c r="J82" s="33" t="str">
        <f>IF(T82&gt;(Калькулятор!$B$5+2),"",IF(T82=Калькулятор!$B$5+2,SUM($J$7:J81),IF(T82&lt;=Калькулятор!$B$5,0,0)))</f>
        <v/>
      </c>
      <c r="K82" s="36" t="str">
        <f>IF(T82&gt;(Калькулятор!$B$5+2),"",IF(T82=Калькулятор!$B$5+2,0,IF(T82&lt;=Калькулятор!$B$5,0,0)))</f>
        <v/>
      </c>
      <c r="L82" s="34" t="str">
        <f>IF(T82&gt;(Калькулятор!$B$5+2),"",IF(T82=Калькулятор!$B$5+2,0,IF(T82&lt;=Калькулятор!$B$5,0,0)))</f>
        <v/>
      </c>
      <c r="M82" s="34" t="str">
        <f>IF(T82&gt;(Калькулятор!$B$5+2),"",IF(T82=Калькулятор!$B$5+2,0,IF(T82&lt;=Калькулятор!$B$5,0,0)))</f>
        <v/>
      </c>
      <c r="N82" s="34" t="str">
        <f>IF(T82&gt;(Калькулятор!$B$5+2),"",IF(T82=Калькулятор!$B$5+2,0,IF(T82&lt;=Калькулятор!$B$5,0,0)))</f>
        <v/>
      </c>
      <c r="O82" s="34" t="str">
        <f>IF(T82&gt;(Калькулятор!$B$5+2),"",IF(T82=Калькулятор!$B$5+2,0,IF(T82&lt;=Калькулятор!$B$5,0,0)))</f>
        <v/>
      </c>
      <c r="P82" s="34" t="str">
        <f>IF(T82&gt;(Калькулятор!$B$5+2),"",IF(T82=Калькулятор!$B$5+2,0,IF(T82&lt;=Калькулятор!$B$5,0,0)))</f>
        <v/>
      </c>
      <c r="Q82" s="34" t="str">
        <f>IF(T82&gt;(Калькулятор!$B$5+2),"",IF(T82=Калькулятор!$B$5+2,0,IF(T82&lt;=Калькулятор!$B$5,0,0)))</f>
        <v/>
      </c>
      <c r="R82" s="37" t="str">
        <f>IF(T82&gt;(Калькулятор!$B$5+2),"",IF(T82=Калькулятор!$B$5+2,XIRR($D$7:D81,$B$7:B81,50),"Х"))</f>
        <v/>
      </c>
      <c r="S82" s="38" t="str">
        <f>IF(T82&gt;(Калькулятор!$B$5+2),"",IF(T82=Калькулятор!$B$5+2,F82+E82+J82,"Х"))</f>
        <v/>
      </c>
      <c r="T82" s="28">
        <v>76</v>
      </c>
      <c r="U82" s="29" t="str">
        <f ca="1">Калькулятор!E79</f>
        <v>погашено</v>
      </c>
    </row>
    <row r="83" spans="1:21" ht="15.6" x14ac:dyDescent="0.3">
      <c r="A83" s="30" t="str">
        <f>IF(T83&gt;(Калькулятор!$B$5+2),"",IF(T83=Калькулятор!$B$5+2,"Усього",Калькулятор!C80))</f>
        <v/>
      </c>
      <c r="B83" s="31" t="str">
        <f>IF(T83&gt;(Калькулятор!$B$5+2),"",IF(T83=Калькулятор!$B$5+2,"Х",Калькулятор!D80))</f>
        <v/>
      </c>
      <c r="C83" s="32" t="str">
        <f>IF(T83&gt;(Калькулятор!$B$5+2),"",IF(T83=Калькулятор!$B$5+2,SUM($C$8:C82),IFERROR(B83-B82,"")))</f>
        <v/>
      </c>
      <c r="D83" s="33" t="str">
        <f>IF(T83&gt;(Калькулятор!$B$5+2),"",IF(T83=Калькулятор!$B$5+2,SUM(D82),Калькулятор!I80))</f>
        <v/>
      </c>
      <c r="E83" s="33" t="str">
        <f>IF(T83&gt;(Калькулятор!$B$5+2),"",IF(T83=Калькулятор!$B$5+2,SUM(E82),Калькулятор!G80))</f>
        <v/>
      </c>
      <c r="F83" s="33" t="str">
        <f>IF(T83&gt;(Калькулятор!$B$5+2),"",IF(T83=Калькулятор!$B$5+2,SUM($F$7:F82),Калькулятор!H80))</f>
        <v/>
      </c>
      <c r="G83" s="34" t="str">
        <f>IF(T83&gt;(Калькулятор!$B$5+2),"",IF(T83=Калькулятор!$B$5+2,0,IF(T83&lt;=Калькулятор!$B$5,0,0)))</f>
        <v/>
      </c>
      <c r="H83" s="34" t="str">
        <f>IF(T83&gt;(Калькулятор!$B$5+2),"",IF(T83=Калькулятор!$B$5+2,0,IF(T83&lt;=Калькулятор!$B$5,0,0)))</f>
        <v/>
      </c>
      <c r="I83" s="35" t="str">
        <f>IF(T83&gt;(Калькулятор!$B$5+2),"",IF(T83=Калькулятор!$B$5+2,0,IF(T83&lt;=Калькулятор!$B$5,0,0)))</f>
        <v/>
      </c>
      <c r="J83" s="33" t="str">
        <f>IF(T83&gt;(Калькулятор!$B$5+2),"",IF(T83=Калькулятор!$B$5+2,SUM($J$7:J82),IF(T83&lt;=Калькулятор!$B$5,0,0)))</f>
        <v/>
      </c>
      <c r="K83" s="36" t="str">
        <f>IF(T83&gt;(Калькулятор!$B$5+2),"",IF(T83=Калькулятор!$B$5+2,0,IF(T83&lt;=Калькулятор!$B$5,0,0)))</f>
        <v/>
      </c>
      <c r="L83" s="34" t="str">
        <f>IF(T83&gt;(Калькулятор!$B$5+2),"",IF(T83=Калькулятор!$B$5+2,0,IF(T83&lt;=Калькулятор!$B$5,0,0)))</f>
        <v/>
      </c>
      <c r="M83" s="34" t="str">
        <f>IF(T83&gt;(Калькулятор!$B$5+2),"",IF(T83=Калькулятор!$B$5+2,0,IF(T83&lt;=Калькулятор!$B$5,0,0)))</f>
        <v/>
      </c>
      <c r="N83" s="34" t="str">
        <f>IF(T83&gt;(Калькулятор!$B$5+2),"",IF(T83=Калькулятор!$B$5+2,0,IF(T83&lt;=Калькулятор!$B$5,0,0)))</f>
        <v/>
      </c>
      <c r="O83" s="34" t="str">
        <f>IF(T83&gt;(Калькулятор!$B$5+2),"",IF(T83=Калькулятор!$B$5+2,0,IF(T83&lt;=Калькулятор!$B$5,0,0)))</f>
        <v/>
      </c>
      <c r="P83" s="34" t="str">
        <f>IF(T83&gt;(Калькулятор!$B$5+2),"",IF(T83=Калькулятор!$B$5+2,0,IF(T83&lt;=Калькулятор!$B$5,0,0)))</f>
        <v/>
      </c>
      <c r="Q83" s="34" t="str">
        <f>IF(T83&gt;(Калькулятор!$B$5+2),"",IF(T83=Калькулятор!$B$5+2,0,IF(T83&lt;=Калькулятор!$B$5,0,0)))</f>
        <v/>
      </c>
      <c r="R83" s="37" t="str">
        <f>IF(T83&gt;(Калькулятор!$B$5+2),"",IF(T83=Калькулятор!$B$5+2,XIRR($D$7:D82,$B$7:B82,50),"Х"))</f>
        <v/>
      </c>
      <c r="S83" s="38" t="str">
        <f>IF(T83&gt;(Калькулятор!$B$5+2),"",IF(T83=Калькулятор!$B$5+2,F83+E83+J83,"Х"))</f>
        <v/>
      </c>
      <c r="T83" s="28">
        <v>77</v>
      </c>
      <c r="U83" s="29" t="str">
        <f ca="1">Калькулятор!E80</f>
        <v>погашено</v>
      </c>
    </row>
    <row r="84" spans="1:21" ht="15.6" x14ac:dyDescent="0.3">
      <c r="A84" s="30" t="str">
        <f>IF(T84&gt;(Калькулятор!$B$5+2),"",IF(T84=Калькулятор!$B$5+2,"Усього",Калькулятор!C81))</f>
        <v/>
      </c>
      <c r="B84" s="31" t="str">
        <f>IF(T84&gt;(Калькулятор!$B$5+2),"",IF(T84=Калькулятор!$B$5+2,"Х",Калькулятор!D81))</f>
        <v/>
      </c>
      <c r="C84" s="32" t="str">
        <f>IF(T84&gt;(Калькулятор!$B$5+2),"",IF(T84=Калькулятор!$B$5+2,SUM($C$8:C83),IFERROR(B84-B83,"")))</f>
        <v/>
      </c>
      <c r="D84" s="33" t="str">
        <f>IF(T84&gt;(Калькулятор!$B$5+2),"",IF(T84=Калькулятор!$B$5+2,SUM(D83),Калькулятор!I81))</f>
        <v/>
      </c>
      <c r="E84" s="33" t="str">
        <f>IF(T84&gt;(Калькулятор!$B$5+2),"",IF(T84=Калькулятор!$B$5+2,SUM(E83),Калькулятор!G81))</f>
        <v/>
      </c>
      <c r="F84" s="33" t="str">
        <f>IF(T84&gt;(Калькулятор!$B$5+2),"",IF(T84=Калькулятор!$B$5+2,SUM($F$7:F83),Калькулятор!H81))</f>
        <v/>
      </c>
      <c r="G84" s="34" t="str">
        <f>IF(T84&gt;(Калькулятор!$B$5+2),"",IF(T84=Калькулятор!$B$5+2,0,IF(T84&lt;=Калькулятор!$B$5,0,0)))</f>
        <v/>
      </c>
      <c r="H84" s="34" t="str">
        <f>IF(T84&gt;(Калькулятор!$B$5+2),"",IF(T84=Калькулятор!$B$5+2,0,IF(T84&lt;=Калькулятор!$B$5,0,0)))</f>
        <v/>
      </c>
      <c r="I84" s="35" t="str">
        <f>IF(T84&gt;(Калькулятор!$B$5+2),"",IF(T84=Калькулятор!$B$5+2,0,IF(T84&lt;=Калькулятор!$B$5,0,0)))</f>
        <v/>
      </c>
      <c r="J84" s="33" t="str">
        <f>IF(T84&gt;(Калькулятор!$B$5+2),"",IF(T84=Калькулятор!$B$5+2,SUM($J$7:J83),IF(T84&lt;=Калькулятор!$B$5,0,0)))</f>
        <v/>
      </c>
      <c r="K84" s="36" t="str">
        <f>IF(T84&gt;(Калькулятор!$B$5+2),"",IF(T84=Калькулятор!$B$5+2,0,IF(T84&lt;=Калькулятор!$B$5,0,0)))</f>
        <v/>
      </c>
      <c r="L84" s="34" t="str">
        <f>IF(T84&gt;(Калькулятор!$B$5+2),"",IF(T84=Калькулятор!$B$5+2,0,IF(T84&lt;=Калькулятор!$B$5,0,0)))</f>
        <v/>
      </c>
      <c r="M84" s="34" t="str">
        <f>IF(T84&gt;(Калькулятор!$B$5+2),"",IF(T84=Калькулятор!$B$5+2,0,IF(T84&lt;=Калькулятор!$B$5,0,0)))</f>
        <v/>
      </c>
      <c r="N84" s="34" t="str">
        <f>IF(T84&gt;(Калькулятор!$B$5+2),"",IF(T84=Калькулятор!$B$5+2,0,IF(T84&lt;=Калькулятор!$B$5,0,0)))</f>
        <v/>
      </c>
      <c r="O84" s="34" t="str">
        <f>IF(T84&gt;(Калькулятор!$B$5+2),"",IF(T84=Калькулятор!$B$5+2,0,IF(T84&lt;=Калькулятор!$B$5,0,0)))</f>
        <v/>
      </c>
      <c r="P84" s="34" t="str">
        <f>IF(T84&gt;(Калькулятор!$B$5+2),"",IF(T84=Калькулятор!$B$5+2,0,IF(T84&lt;=Калькулятор!$B$5,0,0)))</f>
        <v/>
      </c>
      <c r="Q84" s="34" t="str">
        <f>IF(T84&gt;(Калькулятор!$B$5+2),"",IF(T84=Калькулятор!$B$5+2,0,IF(T84&lt;=Калькулятор!$B$5,0,0)))</f>
        <v/>
      </c>
      <c r="R84" s="37" t="str">
        <f>IF(T84&gt;(Калькулятор!$B$5+2),"",IF(T84=Калькулятор!$B$5+2,XIRR($D$7:D83,$B$7:B83,50),"Х"))</f>
        <v/>
      </c>
      <c r="S84" s="38" t="str">
        <f>IF(T84&gt;(Калькулятор!$B$5+2),"",IF(T84=Калькулятор!$B$5+2,F84+E84+J84,"Х"))</f>
        <v/>
      </c>
      <c r="T84" s="28">
        <v>78</v>
      </c>
      <c r="U84" s="29" t="str">
        <f ca="1">Калькулятор!E81</f>
        <v>погашено</v>
      </c>
    </row>
    <row r="85" spans="1:21" ht="15.6" x14ac:dyDescent="0.3">
      <c r="A85" s="30" t="str">
        <f>IF(T85&gt;(Калькулятор!$B$5+2),"",IF(T85=Калькулятор!$B$5+2,"Усього",Калькулятор!C82))</f>
        <v/>
      </c>
      <c r="B85" s="31" t="str">
        <f>IF(T85&gt;(Калькулятор!$B$5+2),"",IF(T85=Калькулятор!$B$5+2,"Х",Калькулятор!D82))</f>
        <v/>
      </c>
      <c r="C85" s="32" t="str">
        <f>IF(T85&gt;(Калькулятор!$B$5+2),"",IF(T85=Калькулятор!$B$5+2,SUM($C$8:C84),IFERROR(B85-B84,"")))</f>
        <v/>
      </c>
      <c r="D85" s="33" t="str">
        <f>IF(T85&gt;(Калькулятор!$B$5+2),"",IF(T85=Калькулятор!$B$5+2,SUM(D84),Калькулятор!I82))</f>
        <v/>
      </c>
      <c r="E85" s="33" t="str">
        <f>IF(T85&gt;(Калькулятор!$B$5+2),"",IF(T85=Калькулятор!$B$5+2,SUM(E84),Калькулятор!G82))</f>
        <v/>
      </c>
      <c r="F85" s="33" t="str">
        <f>IF(T85&gt;(Калькулятор!$B$5+2),"",IF(T85=Калькулятор!$B$5+2,SUM($F$7:F84),Калькулятор!H82))</f>
        <v/>
      </c>
      <c r="G85" s="34" t="str">
        <f>IF(T85&gt;(Калькулятор!$B$5+2),"",IF(T85=Калькулятор!$B$5+2,0,IF(T85&lt;=Калькулятор!$B$5,0,0)))</f>
        <v/>
      </c>
      <c r="H85" s="34" t="str">
        <f>IF(T85&gt;(Калькулятор!$B$5+2),"",IF(T85=Калькулятор!$B$5+2,0,IF(T85&lt;=Калькулятор!$B$5,0,0)))</f>
        <v/>
      </c>
      <c r="I85" s="35" t="str">
        <f>IF(T85&gt;(Калькулятор!$B$5+2),"",IF(T85=Калькулятор!$B$5+2,0,IF(T85&lt;=Калькулятор!$B$5,0,0)))</f>
        <v/>
      </c>
      <c r="J85" s="33" t="str">
        <f>IF(T85&gt;(Калькулятор!$B$5+2),"",IF(T85=Калькулятор!$B$5+2,SUM($J$7:J84),IF(T85&lt;=Калькулятор!$B$5,0,0)))</f>
        <v/>
      </c>
      <c r="K85" s="36" t="str">
        <f>IF(T85&gt;(Калькулятор!$B$5+2),"",IF(T85=Калькулятор!$B$5+2,0,IF(T85&lt;=Калькулятор!$B$5,0,0)))</f>
        <v/>
      </c>
      <c r="L85" s="34" t="str">
        <f>IF(T85&gt;(Калькулятор!$B$5+2),"",IF(T85=Калькулятор!$B$5+2,0,IF(T85&lt;=Калькулятор!$B$5,0,0)))</f>
        <v/>
      </c>
      <c r="M85" s="34" t="str">
        <f>IF(T85&gt;(Калькулятор!$B$5+2),"",IF(T85=Калькулятор!$B$5+2,0,IF(T85&lt;=Калькулятор!$B$5,0,0)))</f>
        <v/>
      </c>
      <c r="N85" s="34" t="str">
        <f>IF(T85&gt;(Калькулятор!$B$5+2),"",IF(T85=Калькулятор!$B$5+2,0,IF(T85&lt;=Калькулятор!$B$5,0,0)))</f>
        <v/>
      </c>
      <c r="O85" s="34" t="str">
        <f>IF(T85&gt;(Калькулятор!$B$5+2),"",IF(T85=Калькулятор!$B$5+2,0,IF(T85&lt;=Калькулятор!$B$5,0,0)))</f>
        <v/>
      </c>
      <c r="P85" s="34" t="str">
        <f>IF(T85&gt;(Калькулятор!$B$5+2),"",IF(T85=Калькулятор!$B$5+2,0,IF(T85&lt;=Калькулятор!$B$5,0,0)))</f>
        <v/>
      </c>
      <c r="Q85" s="34" t="str">
        <f>IF(T85&gt;(Калькулятор!$B$5+2),"",IF(T85=Калькулятор!$B$5+2,0,IF(T85&lt;=Калькулятор!$B$5,0,0)))</f>
        <v/>
      </c>
      <c r="R85" s="37" t="str">
        <f>IF(T85&gt;(Калькулятор!$B$5+2),"",IF(T85=Калькулятор!$B$5+2,XIRR($D$7:D84,$B$7:B84,50),"Х"))</f>
        <v/>
      </c>
      <c r="S85" s="38" t="str">
        <f>IF(T85&gt;(Калькулятор!$B$5+2),"",IF(T85=Калькулятор!$B$5+2,F85+E85+J85,"Х"))</f>
        <v/>
      </c>
      <c r="T85" s="28">
        <v>79</v>
      </c>
      <c r="U85" s="29" t="str">
        <f ca="1">Калькулятор!E82</f>
        <v>погашено</v>
      </c>
    </row>
    <row r="86" spans="1:21" ht="15.6" x14ac:dyDescent="0.3">
      <c r="A86" s="30" t="str">
        <f>IF(T86&gt;(Калькулятор!$B$5+2),"",IF(T86=Калькулятор!$B$5+2,"Усього",Калькулятор!C83))</f>
        <v/>
      </c>
      <c r="B86" s="31" t="str">
        <f>IF(T86&gt;(Калькулятор!$B$5+2),"",IF(T86=Калькулятор!$B$5+2,"Х",Калькулятор!D83))</f>
        <v/>
      </c>
      <c r="C86" s="32" t="str">
        <f>IF(T86&gt;(Калькулятор!$B$5+2),"",IF(T86=Калькулятор!$B$5+2,SUM($C$8:C85),IFERROR(B86-B85,"")))</f>
        <v/>
      </c>
      <c r="D86" s="33" t="str">
        <f>IF(T86&gt;(Калькулятор!$B$5+2),"",IF(T86=Калькулятор!$B$5+2,SUM(D85),Калькулятор!I83))</f>
        <v/>
      </c>
      <c r="E86" s="33" t="str">
        <f>IF(T86&gt;(Калькулятор!$B$5+2),"",IF(T86=Калькулятор!$B$5+2,SUM(E85),Калькулятор!G83))</f>
        <v/>
      </c>
      <c r="F86" s="33" t="str">
        <f>IF(T86&gt;(Калькулятор!$B$5+2),"",IF(T86=Калькулятор!$B$5+2,SUM($F$7:F85),Калькулятор!H83))</f>
        <v/>
      </c>
      <c r="G86" s="34" t="str">
        <f>IF(T86&gt;(Калькулятор!$B$5+2),"",IF(T86=Калькулятор!$B$5+2,0,IF(T86&lt;=Калькулятор!$B$5,0,0)))</f>
        <v/>
      </c>
      <c r="H86" s="34" t="str">
        <f>IF(T86&gt;(Калькулятор!$B$5+2),"",IF(T86=Калькулятор!$B$5+2,0,IF(T86&lt;=Калькулятор!$B$5,0,0)))</f>
        <v/>
      </c>
      <c r="I86" s="35" t="str">
        <f>IF(T86&gt;(Калькулятор!$B$5+2),"",IF(T86=Калькулятор!$B$5+2,0,IF(T86&lt;=Калькулятор!$B$5,0,0)))</f>
        <v/>
      </c>
      <c r="J86" s="33" t="str">
        <f>IF(T86&gt;(Калькулятор!$B$5+2),"",IF(T86=Калькулятор!$B$5+2,SUM($J$7:J85),IF(T86&lt;=Калькулятор!$B$5,0,0)))</f>
        <v/>
      </c>
      <c r="K86" s="36" t="str">
        <f>IF(T86&gt;(Калькулятор!$B$5+2),"",IF(T86=Калькулятор!$B$5+2,0,IF(T86&lt;=Калькулятор!$B$5,0,0)))</f>
        <v/>
      </c>
      <c r="L86" s="34" t="str">
        <f>IF(T86&gt;(Калькулятор!$B$5+2),"",IF(T86=Калькулятор!$B$5+2,0,IF(T86&lt;=Калькулятор!$B$5,0,0)))</f>
        <v/>
      </c>
      <c r="M86" s="34" t="str">
        <f>IF(T86&gt;(Калькулятор!$B$5+2),"",IF(T86=Калькулятор!$B$5+2,0,IF(T86&lt;=Калькулятор!$B$5,0,0)))</f>
        <v/>
      </c>
      <c r="N86" s="34" t="str">
        <f>IF(T86&gt;(Калькулятор!$B$5+2),"",IF(T86=Калькулятор!$B$5+2,0,IF(T86&lt;=Калькулятор!$B$5,0,0)))</f>
        <v/>
      </c>
      <c r="O86" s="34" t="str">
        <f>IF(T86&gt;(Калькулятор!$B$5+2),"",IF(T86=Калькулятор!$B$5+2,0,IF(T86&lt;=Калькулятор!$B$5,0,0)))</f>
        <v/>
      </c>
      <c r="P86" s="34" t="str">
        <f>IF(T86&gt;(Калькулятор!$B$5+2),"",IF(T86=Калькулятор!$B$5+2,0,IF(T86&lt;=Калькулятор!$B$5,0,0)))</f>
        <v/>
      </c>
      <c r="Q86" s="34" t="str">
        <f>IF(T86&gt;(Калькулятор!$B$5+2),"",IF(T86=Калькулятор!$B$5+2,0,IF(T86&lt;=Калькулятор!$B$5,0,0)))</f>
        <v/>
      </c>
      <c r="R86" s="37" t="str">
        <f>IF(T86&gt;(Калькулятор!$B$5+2),"",IF(T86=Калькулятор!$B$5+2,XIRR($D$7:D85,$B$7:B85,50),"Х"))</f>
        <v/>
      </c>
      <c r="S86" s="38" t="str">
        <f>IF(T86&gt;(Калькулятор!$B$5+2),"",IF(T86=Калькулятор!$B$5+2,F86+E86+J86,"Х"))</f>
        <v/>
      </c>
      <c r="T86" s="28">
        <v>80</v>
      </c>
      <c r="U86" s="29" t="str">
        <f ca="1">Калькулятор!E83</f>
        <v>погашено</v>
      </c>
    </row>
    <row r="87" spans="1:21" ht="15.6" x14ac:dyDescent="0.3">
      <c r="A87" s="30" t="str">
        <f>IF(T87&gt;(Калькулятор!$B$5+2),"",IF(T87=Калькулятор!$B$5+2,"Усього",Калькулятор!C84))</f>
        <v/>
      </c>
      <c r="B87" s="31" t="str">
        <f>IF(T87&gt;(Калькулятор!$B$5+2),"",IF(T87=Калькулятор!$B$5+2,"Х",Калькулятор!D84))</f>
        <v/>
      </c>
      <c r="C87" s="32" t="str">
        <f>IF(T87&gt;(Калькулятор!$B$5+2),"",IF(T87=Калькулятор!$B$5+2,SUM($C$8:C86),IFERROR(B87-B86,"")))</f>
        <v/>
      </c>
      <c r="D87" s="33" t="str">
        <f>IF(T87&gt;(Калькулятор!$B$5+2),"",IF(T87=Калькулятор!$B$5+2,SUM(D86),Калькулятор!I84))</f>
        <v/>
      </c>
      <c r="E87" s="33" t="str">
        <f>IF(T87&gt;(Калькулятор!$B$5+2),"",IF(T87=Калькулятор!$B$5+2,SUM(E86),Калькулятор!G84))</f>
        <v/>
      </c>
      <c r="F87" s="33" t="str">
        <f>IF(T87&gt;(Калькулятор!$B$5+2),"",IF(T87=Калькулятор!$B$5+2,SUM($F$7:F86),Калькулятор!H84))</f>
        <v/>
      </c>
      <c r="G87" s="34" t="str">
        <f>IF(T87&gt;(Калькулятор!$B$5+2),"",IF(T87=Калькулятор!$B$5+2,0,IF(T87&lt;=Калькулятор!$B$5,0,0)))</f>
        <v/>
      </c>
      <c r="H87" s="34" t="str">
        <f>IF(T87&gt;(Калькулятор!$B$5+2),"",IF(T87=Калькулятор!$B$5+2,0,IF(T87&lt;=Калькулятор!$B$5,0,0)))</f>
        <v/>
      </c>
      <c r="I87" s="35" t="str">
        <f>IF(T87&gt;(Калькулятор!$B$5+2),"",IF(T87=Калькулятор!$B$5+2,0,IF(T87&lt;=Калькулятор!$B$5,0,0)))</f>
        <v/>
      </c>
      <c r="J87" s="33" t="str">
        <f>IF(T87&gt;(Калькулятор!$B$5+2),"",IF(T87=Калькулятор!$B$5+2,SUM($J$7:J86),IF(T87&lt;=Калькулятор!$B$5,0,0)))</f>
        <v/>
      </c>
      <c r="K87" s="36" t="str">
        <f>IF(T87&gt;(Калькулятор!$B$5+2),"",IF(T87=Калькулятор!$B$5+2,0,IF(T87&lt;=Калькулятор!$B$5,0,0)))</f>
        <v/>
      </c>
      <c r="L87" s="34" t="str">
        <f>IF(T87&gt;(Калькулятор!$B$5+2),"",IF(T87=Калькулятор!$B$5+2,0,IF(T87&lt;=Калькулятор!$B$5,0,0)))</f>
        <v/>
      </c>
      <c r="M87" s="34" t="str">
        <f>IF(T87&gt;(Калькулятор!$B$5+2),"",IF(T87=Калькулятор!$B$5+2,0,IF(T87&lt;=Калькулятор!$B$5,0,0)))</f>
        <v/>
      </c>
      <c r="N87" s="34" t="str">
        <f>IF(T87&gt;(Калькулятор!$B$5+2),"",IF(T87=Калькулятор!$B$5+2,0,IF(T87&lt;=Калькулятор!$B$5,0,0)))</f>
        <v/>
      </c>
      <c r="O87" s="34" t="str">
        <f>IF(T87&gt;(Калькулятор!$B$5+2),"",IF(T87=Калькулятор!$B$5+2,0,IF(T87&lt;=Калькулятор!$B$5,0,0)))</f>
        <v/>
      </c>
      <c r="P87" s="34" t="str">
        <f>IF(T87&gt;(Калькулятор!$B$5+2),"",IF(T87=Калькулятор!$B$5+2,0,IF(T87&lt;=Калькулятор!$B$5,0,0)))</f>
        <v/>
      </c>
      <c r="Q87" s="34" t="str">
        <f>IF(T87&gt;(Калькулятор!$B$5+2),"",IF(T87=Калькулятор!$B$5+2,0,IF(T87&lt;=Калькулятор!$B$5,0,0)))</f>
        <v/>
      </c>
      <c r="R87" s="37" t="str">
        <f>IF(T87&gt;(Калькулятор!$B$5+2),"",IF(T87=Калькулятор!$B$5+2,XIRR($D$7:D86,$B$7:B86,50),"Х"))</f>
        <v/>
      </c>
      <c r="S87" s="38" t="str">
        <f>IF(T87&gt;(Калькулятор!$B$5+2),"",IF(T87=Калькулятор!$B$5+2,F87+E87+J87,"Х"))</f>
        <v/>
      </c>
      <c r="T87" s="28">
        <v>81</v>
      </c>
      <c r="U87" s="29" t="str">
        <f ca="1">Калькулятор!E84</f>
        <v>погашено</v>
      </c>
    </row>
    <row r="88" spans="1:21" ht="15.6" x14ac:dyDescent="0.3">
      <c r="A88" s="30" t="str">
        <f>IF(T88&gt;(Калькулятор!$B$5+2),"",IF(T88=Калькулятор!$B$5+2,"Усього",Калькулятор!C85))</f>
        <v/>
      </c>
      <c r="B88" s="31" t="str">
        <f>IF(T88&gt;(Калькулятор!$B$5+2),"",IF(T88=Калькулятор!$B$5+2,"Х",Калькулятор!D85))</f>
        <v/>
      </c>
      <c r="C88" s="32" t="str">
        <f>IF(T88&gt;(Калькулятор!$B$5+2),"",IF(T88=Калькулятор!$B$5+2,SUM($C$8:C87),IFERROR(B88-B87,"")))</f>
        <v/>
      </c>
      <c r="D88" s="33" t="str">
        <f>IF(T88&gt;(Калькулятор!$B$5+2),"",IF(T88=Калькулятор!$B$5+2,SUM(D87),Калькулятор!I85))</f>
        <v/>
      </c>
      <c r="E88" s="33" t="str">
        <f>IF(T88&gt;(Калькулятор!$B$5+2),"",IF(T88=Калькулятор!$B$5+2,SUM(E87),Калькулятор!G85))</f>
        <v/>
      </c>
      <c r="F88" s="33" t="str">
        <f>IF(T88&gt;(Калькулятор!$B$5+2),"",IF(T88=Калькулятор!$B$5+2,SUM($F$7:F87),Калькулятор!H85))</f>
        <v/>
      </c>
      <c r="G88" s="34" t="str">
        <f>IF(T88&gt;(Калькулятор!$B$5+2),"",IF(T88=Калькулятор!$B$5+2,0,IF(T88&lt;=Калькулятор!$B$5,0,0)))</f>
        <v/>
      </c>
      <c r="H88" s="34" t="str">
        <f>IF(T88&gt;(Калькулятор!$B$5+2),"",IF(T88=Калькулятор!$B$5+2,0,IF(T88&lt;=Калькулятор!$B$5,0,0)))</f>
        <v/>
      </c>
      <c r="I88" s="35" t="str">
        <f>IF(T88&gt;(Калькулятор!$B$5+2),"",IF(T88=Калькулятор!$B$5+2,0,IF(T88&lt;=Калькулятор!$B$5,0,0)))</f>
        <v/>
      </c>
      <c r="J88" s="33" t="str">
        <f>IF(T88&gt;(Калькулятор!$B$5+2),"",IF(T88=Калькулятор!$B$5+2,SUM($J$7:J87),IF(T88&lt;=Калькулятор!$B$5,0,0)))</f>
        <v/>
      </c>
      <c r="K88" s="36" t="str">
        <f>IF(T88&gt;(Калькулятор!$B$5+2),"",IF(T88=Калькулятор!$B$5+2,0,IF(T88&lt;=Калькулятор!$B$5,0,0)))</f>
        <v/>
      </c>
      <c r="L88" s="34" t="str">
        <f>IF(T88&gt;(Калькулятор!$B$5+2),"",IF(T88=Калькулятор!$B$5+2,0,IF(T88&lt;=Калькулятор!$B$5,0,0)))</f>
        <v/>
      </c>
      <c r="M88" s="34" t="str">
        <f>IF(T88&gt;(Калькулятор!$B$5+2),"",IF(T88=Калькулятор!$B$5+2,0,IF(T88&lt;=Калькулятор!$B$5,0,0)))</f>
        <v/>
      </c>
      <c r="N88" s="34" t="str">
        <f>IF(T88&gt;(Калькулятор!$B$5+2),"",IF(T88=Калькулятор!$B$5+2,0,IF(T88&lt;=Калькулятор!$B$5,0,0)))</f>
        <v/>
      </c>
      <c r="O88" s="34" t="str">
        <f>IF(T88&gt;(Калькулятор!$B$5+2),"",IF(T88=Калькулятор!$B$5+2,0,IF(T88&lt;=Калькулятор!$B$5,0,0)))</f>
        <v/>
      </c>
      <c r="P88" s="34" t="str">
        <f>IF(T88&gt;(Калькулятор!$B$5+2),"",IF(T88=Калькулятор!$B$5+2,0,IF(T88&lt;=Калькулятор!$B$5,0,0)))</f>
        <v/>
      </c>
      <c r="Q88" s="34" t="str">
        <f>IF(T88&gt;(Калькулятор!$B$5+2),"",IF(T88=Калькулятор!$B$5+2,0,IF(T88&lt;=Калькулятор!$B$5,0,0)))</f>
        <v/>
      </c>
      <c r="R88" s="37" t="str">
        <f>IF(T88&gt;(Калькулятор!$B$5+2),"",IF(T88=Калькулятор!$B$5+2,XIRR($D$7:D87,$B$7:B87,50),"Х"))</f>
        <v/>
      </c>
      <c r="S88" s="38" t="str">
        <f>IF(T88&gt;(Калькулятор!$B$5+2),"",IF(T88=Калькулятор!$B$5+2,F88+E88+J88,"Х"))</f>
        <v/>
      </c>
      <c r="T88" s="28">
        <v>82</v>
      </c>
      <c r="U88" s="29" t="str">
        <f ca="1">Калькулятор!E85</f>
        <v>погашено</v>
      </c>
    </row>
    <row r="89" spans="1:21" ht="15.6" x14ac:dyDescent="0.3">
      <c r="A89" s="30" t="str">
        <f>IF(T89&gt;(Калькулятор!$B$5+2),"",IF(T89=Калькулятор!$B$5+2,"Усього",Калькулятор!C86))</f>
        <v/>
      </c>
      <c r="B89" s="31" t="str">
        <f>IF(T89&gt;(Калькулятор!$B$5+2),"",IF(T89=Калькулятор!$B$5+2,"Х",Калькулятор!D86))</f>
        <v/>
      </c>
      <c r="C89" s="32" t="str">
        <f>IF(T89&gt;(Калькулятор!$B$5+2),"",IF(T89=Калькулятор!$B$5+2,SUM($C$8:C88),IFERROR(B89-B88,"")))</f>
        <v/>
      </c>
      <c r="D89" s="33" t="str">
        <f>IF(T89&gt;(Калькулятор!$B$5+2),"",IF(T89=Калькулятор!$B$5+2,SUM(D88),Калькулятор!I86))</f>
        <v/>
      </c>
      <c r="E89" s="33" t="str">
        <f>IF(T89&gt;(Калькулятор!$B$5+2),"",IF(T89=Калькулятор!$B$5+2,SUM(E88),Калькулятор!G86))</f>
        <v/>
      </c>
      <c r="F89" s="33" t="str">
        <f>IF(T89&gt;(Калькулятор!$B$5+2),"",IF(T89=Калькулятор!$B$5+2,SUM($F$7:F88),Калькулятор!H86))</f>
        <v/>
      </c>
      <c r="G89" s="34" t="str">
        <f>IF(T89&gt;(Калькулятор!$B$5+2),"",IF(T89=Калькулятор!$B$5+2,0,IF(T89&lt;=Калькулятор!$B$5,0,0)))</f>
        <v/>
      </c>
      <c r="H89" s="34" t="str">
        <f>IF(T89&gt;(Калькулятор!$B$5+2),"",IF(T89=Калькулятор!$B$5+2,0,IF(T89&lt;=Калькулятор!$B$5,0,0)))</f>
        <v/>
      </c>
      <c r="I89" s="35" t="str">
        <f>IF(T89&gt;(Калькулятор!$B$5+2),"",IF(T89=Калькулятор!$B$5+2,0,IF(T89&lt;=Калькулятор!$B$5,0,0)))</f>
        <v/>
      </c>
      <c r="J89" s="33" t="str">
        <f>IF(T89&gt;(Калькулятор!$B$5+2),"",IF(T89=Калькулятор!$B$5+2,SUM($J$7:J88),IF(T89&lt;=Калькулятор!$B$5,0,0)))</f>
        <v/>
      </c>
      <c r="K89" s="36" t="str">
        <f>IF(T89&gt;(Калькулятор!$B$5+2),"",IF(T89=Калькулятор!$B$5+2,0,IF(T89&lt;=Калькулятор!$B$5,0,0)))</f>
        <v/>
      </c>
      <c r="L89" s="34" t="str">
        <f>IF(T89&gt;(Калькулятор!$B$5+2),"",IF(T89=Калькулятор!$B$5+2,0,IF(T89&lt;=Калькулятор!$B$5,0,0)))</f>
        <v/>
      </c>
      <c r="M89" s="34" t="str">
        <f>IF(T89&gt;(Калькулятор!$B$5+2),"",IF(T89=Калькулятор!$B$5+2,0,IF(T89&lt;=Калькулятор!$B$5,0,0)))</f>
        <v/>
      </c>
      <c r="N89" s="34" t="str">
        <f>IF(T89&gt;(Калькулятор!$B$5+2),"",IF(T89=Калькулятор!$B$5+2,0,IF(T89&lt;=Калькулятор!$B$5,0,0)))</f>
        <v/>
      </c>
      <c r="O89" s="34" t="str">
        <f>IF(T89&gt;(Калькулятор!$B$5+2),"",IF(T89=Калькулятор!$B$5+2,0,IF(T89&lt;=Калькулятор!$B$5,0,0)))</f>
        <v/>
      </c>
      <c r="P89" s="34" t="str">
        <f>IF(T89&gt;(Калькулятор!$B$5+2),"",IF(T89=Калькулятор!$B$5+2,0,IF(T89&lt;=Калькулятор!$B$5,0,0)))</f>
        <v/>
      </c>
      <c r="Q89" s="34" t="str">
        <f>IF(T89&gt;(Калькулятор!$B$5+2),"",IF(T89=Калькулятор!$B$5+2,0,IF(T89&lt;=Калькулятор!$B$5,0,0)))</f>
        <v/>
      </c>
      <c r="R89" s="37" t="str">
        <f>IF(T89&gt;(Калькулятор!$B$5+2),"",IF(T89=Калькулятор!$B$5+2,XIRR($D$7:D88,$B$7:B88,50),"Х"))</f>
        <v/>
      </c>
      <c r="S89" s="38" t="str">
        <f>IF(T89&gt;(Калькулятор!$B$5+2),"",IF(T89=Калькулятор!$B$5+2,F89+E89+J89,"Х"))</f>
        <v/>
      </c>
      <c r="T89" s="28">
        <v>83</v>
      </c>
      <c r="U89" s="29" t="str">
        <f ca="1">Калькулятор!E86</f>
        <v>погашено</v>
      </c>
    </row>
    <row r="90" spans="1:21" ht="15.6" x14ac:dyDescent="0.3">
      <c r="A90" s="30" t="str">
        <f>IF(T90&gt;(Калькулятор!$B$5+2),"",IF(T90=Калькулятор!$B$5+2,"Усього",Калькулятор!C87))</f>
        <v/>
      </c>
      <c r="B90" s="31" t="str">
        <f>IF(T90&gt;(Калькулятор!$B$5+2),"",IF(T90=Калькулятор!$B$5+2,"Х",Калькулятор!D87))</f>
        <v/>
      </c>
      <c r="C90" s="32" t="str">
        <f>IF(T90&gt;(Калькулятор!$B$5+2),"",IF(T90=Калькулятор!$B$5+2,SUM($C$8:C89),IFERROR(B90-B89,"")))</f>
        <v/>
      </c>
      <c r="D90" s="33" t="str">
        <f>IF(T90&gt;(Калькулятор!$B$5+2),"",IF(T90=Калькулятор!$B$5+2,SUM(D89),Калькулятор!I87))</f>
        <v/>
      </c>
      <c r="E90" s="33" t="str">
        <f>IF(T90&gt;(Калькулятор!$B$5+2),"",IF(T90=Калькулятор!$B$5+2,SUM(E89),Калькулятор!G87))</f>
        <v/>
      </c>
      <c r="F90" s="33" t="str">
        <f>IF(T90&gt;(Калькулятор!$B$5+2),"",IF(T90=Калькулятор!$B$5+2,SUM($F$7:F89),Калькулятор!H87))</f>
        <v/>
      </c>
      <c r="G90" s="34" t="str">
        <f>IF(T90&gt;(Калькулятор!$B$5+2),"",IF(T90=Калькулятор!$B$5+2,0,IF(T90&lt;=Калькулятор!$B$5,0,0)))</f>
        <v/>
      </c>
      <c r="H90" s="34" t="str">
        <f>IF(T90&gt;(Калькулятор!$B$5+2),"",IF(T90=Калькулятор!$B$5+2,0,IF(T90&lt;=Калькулятор!$B$5,0,0)))</f>
        <v/>
      </c>
      <c r="I90" s="35" t="str">
        <f>IF(T90&gt;(Калькулятор!$B$5+2),"",IF(T90=Калькулятор!$B$5+2,0,IF(T90&lt;=Калькулятор!$B$5,0,0)))</f>
        <v/>
      </c>
      <c r="J90" s="33" t="str">
        <f>IF(T90&gt;(Калькулятор!$B$5+2),"",IF(T90=Калькулятор!$B$5+2,SUM($J$7:J89),IF(T90&lt;=Калькулятор!$B$5,0,0)))</f>
        <v/>
      </c>
      <c r="K90" s="36" t="str">
        <f>IF(T90&gt;(Калькулятор!$B$5+2),"",IF(T90=Калькулятор!$B$5+2,0,IF(T90&lt;=Калькулятор!$B$5,0,0)))</f>
        <v/>
      </c>
      <c r="L90" s="34" t="str">
        <f>IF(T90&gt;(Калькулятор!$B$5+2),"",IF(T90=Калькулятор!$B$5+2,0,IF(T90&lt;=Калькулятор!$B$5,0,0)))</f>
        <v/>
      </c>
      <c r="M90" s="34" t="str">
        <f>IF(T90&gt;(Калькулятор!$B$5+2),"",IF(T90=Калькулятор!$B$5+2,0,IF(T90&lt;=Калькулятор!$B$5,0,0)))</f>
        <v/>
      </c>
      <c r="N90" s="34" t="str">
        <f>IF(T90&gt;(Калькулятор!$B$5+2),"",IF(T90=Калькулятор!$B$5+2,0,IF(T90&lt;=Калькулятор!$B$5,0,0)))</f>
        <v/>
      </c>
      <c r="O90" s="34" t="str">
        <f>IF(T90&gt;(Калькулятор!$B$5+2),"",IF(T90=Калькулятор!$B$5+2,0,IF(T90&lt;=Калькулятор!$B$5,0,0)))</f>
        <v/>
      </c>
      <c r="P90" s="34" t="str">
        <f>IF(T90&gt;(Калькулятор!$B$5+2),"",IF(T90=Калькулятор!$B$5+2,0,IF(T90&lt;=Калькулятор!$B$5,0,0)))</f>
        <v/>
      </c>
      <c r="Q90" s="34" t="str">
        <f>IF(T90&gt;(Калькулятор!$B$5+2),"",IF(T90=Калькулятор!$B$5+2,0,IF(T90&lt;=Калькулятор!$B$5,0,0)))</f>
        <v/>
      </c>
      <c r="R90" s="37" t="str">
        <f>IF(T90&gt;(Калькулятор!$B$5+2),"",IF(T90=Калькулятор!$B$5+2,XIRR($D$7:D89,$B$7:B89,50),"Х"))</f>
        <v/>
      </c>
      <c r="S90" s="38" t="str">
        <f>IF(T90&gt;(Калькулятор!$B$5+2),"",IF(T90=Калькулятор!$B$5+2,F90+E90+J90,"Х"))</f>
        <v/>
      </c>
      <c r="T90" s="28">
        <v>84</v>
      </c>
      <c r="U90" s="29" t="str">
        <f ca="1">Калькулятор!E87</f>
        <v>погашено</v>
      </c>
    </row>
    <row r="91" spans="1:21" ht="15.6" x14ac:dyDescent="0.3">
      <c r="A91" s="30" t="str">
        <f>IF(T91&gt;(Калькулятор!$B$5+2),"",IF(T91=Калькулятор!$B$5+2,"Усього",Калькулятор!C88))</f>
        <v/>
      </c>
      <c r="B91" s="31" t="str">
        <f>IF(T91&gt;(Калькулятор!$B$5+2),"",IF(T91=Калькулятор!$B$5+2,"Х",Калькулятор!D88))</f>
        <v/>
      </c>
      <c r="C91" s="32" t="str">
        <f>IF(T91&gt;(Калькулятор!$B$5+2),"",IF(T91=Калькулятор!$B$5+2,SUM($C$8:C90),IFERROR(B91-B90,"")))</f>
        <v/>
      </c>
      <c r="D91" s="33" t="str">
        <f>IF(T91&gt;(Калькулятор!$B$5+2),"",IF(T91=Калькулятор!$B$5+2,SUM(D90),Калькулятор!I88))</f>
        <v/>
      </c>
      <c r="E91" s="33" t="str">
        <f>IF(T91&gt;(Калькулятор!$B$5+2),"",IF(T91=Калькулятор!$B$5+2,SUM(E90),Калькулятор!G88))</f>
        <v/>
      </c>
      <c r="F91" s="33" t="str">
        <f>IF(T91&gt;(Калькулятор!$B$5+2),"",IF(T91=Калькулятор!$B$5+2,SUM($F$7:F90),Калькулятор!H88))</f>
        <v/>
      </c>
      <c r="G91" s="34" t="str">
        <f>IF(T91&gt;(Калькулятор!$B$5+2),"",IF(T91=Калькулятор!$B$5+2,0,IF(T91&lt;=Калькулятор!$B$5,0,0)))</f>
        <v/>
      </c>
      <c r="H91" s="34" t="str">
        <f>IF(T91&gt;(Калькулятор!$B$5+2),"",IF(T91=Калькулятор!$B$5+2,0,IF(T91&lt;=Калькулятор!$B$5,0,0)))</f>
        <v/>
      </c>
      <c r="I91" s="35" t="str">
        <f>IF(T91&gt;(Калькулятор!$B$5+2),"",IF(T91=Калькулятор!$B$5+2,0,IF(T91&lt;=Калькулятор!$B$5,0,0)))</f>
        <v/>
      </c>
      <c r="J91" s="33" t="str">
        <f>IF(T91&gt;(Калькулятор!$B$5+2),"",IF(T91=Калькулятор!$B$5+2,SUM($J$7:J90),IF(T91&lt;=Калькулятор!$B$5,0,0)))</f>
        <v/>
      </c>
      <c r="K91" s="36" t="str">
        <f>IF(T91&gt;(Калькулятор!$B$5+2),"",IF(T91=Калькулятор!$B$5+2,0,IF(T91&lt;=Калькулятор!$B$5,0,0)))</f>
        <v/>
      </c>
      <c r="L91" s="34" t="str">
        <f>IF(T91&gt;(Калькулятор!$B$5+2),"",IF(T91=Калькулятор!$B$5+2,0,IF(T91&lt;=Калькулятор!$B$5,0,0)))</f>
        <v/>
      </c>
      <c r="M91" s="34" t="str">
        <f>IF(T91&gt;(Калькулятор!$B$5+2),"",IF(T91=Калькулятор!$B$5+2,0,IF(T91&lt;=Калькулятор!$B$5,0,0)))</f>
        <v/>
      </c>
      <c r="N91" s="34" t="str">
        <f>IF(T91&gt;(Калькулятор!$B$5+2),"",IF(T91=Калькулятор!$B$5+2,0,IF(T91&lt;=Калькулятор!$B$5,0,0)))</f>
        <v/>
      </c>
      <c r="O91" s="34" t="str">
        <f>IF(T91&gt;(Калькулятор!$B$5+2),"",IF(T91=Калькулятор!$B$5+2,0,IF(T91&lt;=Калькулятор!$B$5,0,0)))</f>
        <v/>
      </c>
      <c r="P91" s="34" t="str">
        <f>IF(T91&gt;(Калькулятор!$B$5+2),"",IF(T91=Калькулятор!$B$5+2,0,IF(T91&lt;=Калькулятор!$B$5,0,0)))</f>
        <v/>
      </c>
      <c r="Q91" s="34" t="str">
        <f>IF(T91&gt;(Калькулятор!$B$5+2),"",IF(T91=Калькулятор!$B$5+2,0,IF(T91&lt;=Калькулятор!$B$5,0,0)))</f>
        <v/>
      </c>
      <c r="R91" s="37" t="str">
        <f>IF(T91&gt;(Калькулятор!$B$5+2),"",IF(T91=Калькулятор!$B$5+2,XIRR($D$7:D90,$B$7:B90,50),"Х"))</f>
        <v/>
      </c>
      <c r="S91" s="38" t="str">
        <f>IF(T91&gt;(Калькулятор!$B$5+2),"",IF(T91=Калькулятор!$B$5+2,F91+E91+J91,"Х"))</f>
        <v/>
      </c>
      <c r="T91" s="28">
        <v>85</v>
      </c>
      <c r="U91" s="29" t="str">
        <f ca="1">Калькулятор!E88</f>
        <v>погашено</v>
      </c>
    </row>
    <row r="92" spans="1:21" ht="15.6" x14ac:dyDescent="0.3">
      <c r="A92" s="30" t="str">
        <f>IF(T92&gt;(Калькулятор!$B$5+2),"",IF(T92=Калькулятор!$B$5+2,"Усього",Калькулятор!C89))</f>
        <v/>
      </c>
      <c r="B92" s="31" t="str">
        <f>IF(T92&gt;(Калькулятор!$B$5+2),"",IF(T92=Калькулятор!$B$5+2,"Х",Калькулятор!D89))</f>
        <v/>
      </c>
      <c r="C92" s="32" t="str">
        <f>IF(T92&gt;(Калькулятор!$B$5+2),"",IF(T92=Калькулятор!$B$5+2,SUM($C$8:C91),IFERROR(B92-B91,"")))</f>
        <v/>
      </c>
      <c r="D92" s="33" t="str">
        <f>IF(T92&gt;(Калькулятор!$B$5+2),"",IF(T92=Калькулятор!$B$5+2,SUM(D91),Калькулятор!I89))</f>
        <v/>
      </c>
      <c r="E92" s="33" t="str">
        <f>IF(T92&gt;(Калькулятор!$B$5+2),"",IF(T92=Калькулятор!$B$5+2,SUM(E91),Калькулятор!G89))</f>
        <v/>
      </c>
      <c r="F92" s="33" t="str">
        <f>IF(T92&gt;(Калькулятор!$B$5+2),"",IF(T92=Калькулятор!$B$5+2,SUM($F$7:F91),Калькулятор!H89))</f>
        <v/>
      </c>
      <c r="G92" s="34" t="str">
        <f>IF(T92&gt;(Калькулятор!$B$5+2),"",IF(T92=Калькулятор!$B$5+2,0,IF(T92&lt;=Калькулятор!$B$5,0,0)))</f>
        <v/>
      </c>
      <c r="H92" s="34" t="str">
        <f>IF(T92&gt;(Калькулятор!$B$5+2),"",IF(T92=Калькулятор!$B$5+2,0,IF(T92&lt;=Калькулятор!$B$5,0,0)))</f>
        <v/>
      </c>
      <c r="I92" s="35" t="str">
        <f>IF(T92&gt;(Калькулятор!$B$5+2),"",IF(T92=Калькулятор!$B$5+2,0,IF(T92&lt;=Калькулятор!$B$5,0,0)))</f>
        <v/>
      </c>
      <c r="J92" s="33" t="str">
        <f>IF(T92&gt;(Калькулятор!$B$5+2),"",IF(T92=Калькулятор!$B$5+2,SUM($J$7:J91),IF(T92&lt;=Калькулятор!$B$5,0,0)))</f>
        <v/>
      </c>
      <c r="K92" s="36" t="str">
        <f>IF(T92&gt;(Калькулятор!$B$5+2),"",IF(T92=Калькулятор!$B$5+2,0,IF(T92&lt;=Калькулятор!$B$5,0,0)))</f>
        <v/>
      </c>
      <c r="L92" s="34" t="str">
        <f>IF(T92&gt;(Калькулятор!$B$5+2),"",IF(T92=Калькулятор!$B$5+2,0,IF(T92&lt;=Калькулятор!$B$5,0,0)))</f>
        <v/>
      </c>
      <c r="M92" s="34" t="str">
        <f>IF(T92&gt;(Калькулятор!$B$5+2),"",IF(T92=Калькулятор!$B$5+2,0,IF(T92&lt;=Калькулятор!$B$5,0,0)))</f>
        <v/>
      </c>
      <c r="N92" s="34" t="str">
        <f>IF(T92&gt;(Калькулятор!$B$5+2),"",IF(T92=Калькулятор!$B$5+2,0,IF(T92&lt;=Калькулятор!$B$5,0,0)))</f>
        <v/>
      </c>
      <c r="O92" s="34" t="str">
        <f>IF(T92&gt;(Калькулятор!$B$5+2),"",IF(T92=Калькулятор!$B$5+2,0,IF(T92&lt;=Калькулятор!$B$5,0,0)))</f>
        <v/>
      </c>
      <c r="P92" s="34" t="str">
        <f>IF(T92&gt;(Калькулятор!$B$5+2),"",IF(T92=Калькулятор!$B$5+2,0,IF(T92&lt;=Калькулятор!$B$5,0,0)))</f>
        <v/>
      </c>
      <c r="Q92" s="34" t="str">
        <f>IF(T92&gt;(Калькулятор!$B$5+2),"",IF(T92=Калькулятор!$B$5+2,0,IF(T92&lt;=Калькулятор!$B$5,0,0)))</f>
        <v/>
      </c>
      <c r="R92" s="37" t="str">
        <f>IF(T92&gt;(Калькулятор!$B$5+2),"",IF(T92=Калькулятор!$B$5+2,XIRR($D$7:D91,$B$7:B91,50),"Х"))</f>
        <v/>
      </c>
      <c r="S92" s="38" t="str">
        <f>IF(T92&gt;(Калькулятор!$B$5+2),"",IF(T92=Калькулятор!$B$5+2,F92+E92+J92,"Х"))</f>
        <v/>
      </c>
      <c r="T92" s="28">
        <v>86</v>
      </c>
      <c r="U92" s="29" t="str">
        <f ca="1">Калькулятор!E89</f>
        <v>погашено</v>
      </c>
    </row>
    <row r="93" spans="1:21" ht="15.6" x14ac:dyDescent="0.3">
      <c r="A93" s="30" t="str">
        <f>IF(T93&gt;(Калькулятор!$B$5+2),"",IF(T93=Калькулятор!$B$5+2,"Усього",Калькулятор!C90))</f>
        <v/>
      </c>
      <c r="B93" s="31" t="str">
        <f>IF(T93&gt;(Калькулятор!$B$5+2),"",IF(T93=Калькулятор!$B$5+2,"Х",Калькулятор!D90))</f>
        <v/>
      </c>
      <c r="C93" s="32" t="str">
        <f>IF(T93&gt;(Калькулятор!$B$5+2),"",IF(T93=Калькулятор!$B$5+2,SUM($C$8:C92),IFERROR(B93-B92,"")))</f>
        <v/>
      </c>
      <c r="D93" s="33" t="str">
        <f>IF(T93&gt;(Калькулятор!$B$5+2),"",IF(T93=Калькулятор!$B$5+2,SUM(D92),Калькулятор!I90))</f>
        <v/>
      </c>
      <c r="E93" s="33" t="str">
        <f>IF(T93&gt;(Калькулятор!$B$5+2),"",IF(T93=Калькулятор!$B$5+2,SUM(E92),Калькулятор!G90))</f>
        <v/>
      </c>
      <c r="F93" s="33" t="str">
        <f>IF(T93&gt;(Калькулятор!$B$5+2),"",IF(T93=Калькулятор!$B$5+2,SUM($F$7:F92),Калькулятор!H90))</f>
        <v/>
      </c>
      <c r="G93" s="34" t="str">
        <f>IF(T93&gt;(Калькулятор!$B$5+2),"",IF(T93=Калькулятор!$B$5+2,0,IF(T93&lt;=Калькулятор!$B$5,0,0)))</f>
        <v/>
      </c>
      <c r="H93" s="34" t="str">
        <f>IF(T93&gt;(Калькулятор!$B$5+2),"",IF(T93=Калькулятор!$B$5+2,0,IF(T93&lt;=Калькулятор!$B$5,0,0)))</f>
        <v/>
      </c>
      <c r="I93" s="35" t="str">
        <f>IF(T93&gt;(Калькулятор!$B$5+2),"",IF(T93=Калькулятор!$B$5+2,0,IF(T93&lt;=Калькулятор!$B$5,0,0)))</f>
        <v/>
      </c>
      <c r="J93" s="33" t="str">
        <f>IF(T93&gt;(Калькулятор!$B$5+2),"",IF(T93=Калькулятор!$B$5+2,SUM($J$7:J92),IF(T93&lt;=Калькулятор!$B$5,0,0)))</f>
        <v/>
      </c>
      <c r="K93" s="36" t="str">
        <f>IF(T93&gt;(Калькулятор!$B$5+2),"",IF(T93=Калькулятор!$B$5+2,0,IF(T93&lt;=Калькулятор!$B$5,0,0)))</f>
        <v/>
      </c>
      <c r="L93" s="34" t="str">
        <f>IF(T93&gt;(Калькулятор!$B$5+2),"",IF(T93=Калькулятор!$B$5+2,0,IF(T93&lt;=Калькулятор!$B$5,0,0)))</f>
        <v/>
      </c>
      <c r="M93" s="34" t="str">
        <f>IF(T93&gt;(Калькулятор!$B$5+2),"",IF(T93=Калькулятор!$B$5+2,0,IF(T93&lt;=Калькулятор!$B$5,0,0)))</f>
        <v/>
      </c>
      <c r="N93" s="34" t="str">
        <f>IF(T93&gt;(Калькулятор!$B$5+2),"",IF(T93=Калькулятор!$B$5+2,0,IF(T93&lt;=Калькулятор!$B$5,0,0)))</f>
        <v/>
      </c>
      <c r="O93" s="34" t="str">
        <f>IF(T93&gt;(Калькулятор!$B$5+2),"",IF(T93=Калькулятор!$B$5+2,0,IF(T93&lt;=Калькулятор!$B$5,0,0)))</f>
        <v/>
      </c>
      <c r="P93" s="34" t="str">
        <f>IF(T93&gt;(Калькулятор!$B$5+2),"",IF(T93=Калькулятор!$B$5+2,0,IF(T93&lt;=Калькулятор!$B$5,0,0)))</f>
        <v/>
      </c>
      <c r="Q93" s="34" t="str">
        <f>IF(T93&gt;(Калькулятор!$B$5+2),"",IF(T93=Калькулятор!$B$5+2,0,IF(T93&lt;=Калькулятор!$B$5,0,0)))</f>
        <v/>
      </c>
      <c r="R93" s="37" t="str">
        <f>IF(T93&gt;(Калькулятор!$B$5+2),"",IF(T93=Калькулятор!$B$5+2,XIRR($D$7:D92,$B$7:B92,50),"Х"))</f>
        <v/>
      </c>
      <c r="S93" s="38" t="str">
        <f>IF(T93&gt;(Калькулятор!$B$5+2),"",IF(T93=Калькулятор!$B$5+2,F93+E93+J93,"Х"))</f>
        <v/>
      </c>
      <c r="T93" s="28">
        <v>87</v>
      </c>
      <c r="U93" s="29" t="str">
        <f ca="1">Калькулятор!E90</f>
        <v>погашено</v>
      </c>
    </row>
    <row r="94" spans="1:21" ht="15.6" x14ac:dyDescent="0.3">
      <c r="A94" s="30" t="str">
        <f>IF(T94&gt;(Калькулятор!$B$5+2),"",IF(T94=Калькулятор!$B$5+2,"Усього",Калькулятор!C91))</f>
        <v/>
      </c>
      <c r="B94" s="31" t="str">
        <f>IF(T94&gt;(Калькулятор!$B$5+2),"",IF(T94=Калькулятор!$B$5+2,"Х",Калькулятор!D91))</f>
        <v/>
      </c>
      <c r="C94" s="32" t="str">
        <f>IF(T94&gt;(Калькулятор!$B$5+2),"",IF(T94=Калькулятор!$B$5+2,SUM($C$8:C93),IFERROR(B94-B93,"")))</f>
        <v/>
      </c>
      <c r="D94" s="33" t="str">
        <f>IF(T94&gt;(Калькулятор!$B$5+2),"",IF(T94=Калькулятор!$B$5+2,SUM(D93),Калькулятор!I91))</f>
        <v/>
      </c>
      <c r="E94" s="33" t="str">
        <f>IF(T94&gt;(Калькулятор!$B$5+2),"",IF(T94=Калькулятор!$B$5+2,SUM(E93),Калькулятор!G91))</f>
        <v/>
      </c>
      <c r="F94" s="33" t="str">
        <f>IF(T94&gt;(Калькулятор!$B$5+2),"",IF(T94=Калькулятор!$B$5+2,SUM($F$7:F93),Калькулятор!H91))</f>
        <v/>
      </c>
      <c r="G94" s="34" t="str">
        <f>IF(T94&gt;(Калькулятор!$B$5+2),"",IF(T94=Калькулятор!$B$5+2,0,IF(T94&lt;=Калькулятор!$B$5,0,0)))</f>
        <v/>
      </c>
      <c r="H94" s="34" t="str">
        <f>IF(T94&gt;(Калькулятор!$B$5+2),"",IF(T94=Калькулятор!$B$5+2,0,IF(T94&lt;=Калькулятор!$B$5,0,0)))</f>
        <v/>
      </c>
      <c r="I94" s="35" t="str">
        <f>IF(T94&gt;(Калькулятор!$B$5+2),"",IF(T94=Калькулятор!$B$5+2,0,IF(T94&lt;=Калькулятор!$B$5,0,0)))</f>
        <v/>
      </c>
      <c r="J94" s="33" t="str">
        <f>IF(T94&gt;(Калькулятор!$B$5+2),"",IF(T94=Калькулятор!$B$5+2,SUM($J$7:J93),IF(T94&lt;=Калькулятор!$B$5,0,0)))</f>
        <v/>
      </c>
      <c r="K94" s="36" t="str">
        <f>IF(T94&gt;(Калькулятор!$B$5+2),"",IF(T94=Калькулятор!$B$5+2,0,IF(T94&lt;=Калькулятор!$B$5,0,0)))</f>
        <v/>
      </c>
      <c r="L94" s="34" t="str">
        <f>IF(T94&gt;(Калькулятор!$B$5+2),"",IF(T94=Калькулятор!$B$5+2,0,IF(T94&lt;=Калькулятор!$B$5,0,0)))</f>
        <v/>
      </c>
      <c r="M94" s="34" t="str">
        <f>IF(T94&gt;(Калькулятор!$B$5+2),"",IF(T94=Калькулятор!$B$5+2,0,IF(T94&lt;=Калькулятор!$B$5,0,0)))</f>
        <v/>
      </c>
      <c r="N94" s="34" t="str">
        <f>IF(T94&gt;(Калькулятор!$B$5+2),"",IF(T94=Калькулятор!$B$5+2,0,IF(T94&lt;=Калькулятор!$B$5,0,0)))</f>
        <v/>
      </c>
      <c r="O94" s="34" t="str">
        <f>IF(T94&gt;(Калькулятор!$B$5+2),"",IF(T94=Калькулятор!$B$5+2,0,IF(T94&lt;=Калькулятор!$B$5,0,0)))</f>
        <v/>
      </c>
      <c r="P94" s="34" t="str">
        <f>IF(T94&gt;(Калькулятор!$B$5+2),"",IF(T94=Калькулятор!$B$5+2,0,IF(T94&lt;=Калькулятор!$B$5,0,0)))</f>
        <v/>
      </c>
      <c r="Q94" s="34" t="str">
        <f>IF(T94&gt;(Калькулятор!$B$5+2),"",IF(T94=Калькулятор!$B$5+2,0,IF(T94&lt;=Калькулятор!$B$5,0,0)))</f>
        <v/>
      </c>
      <c r="R94" s="37" t="str">
        <f>IF(T94&gt;(Калькулятор!$B$5+2),"",IF(T94=Калькулятор!$B$5+2,XIRR($D$7:D93,$B$7:B93,50),"Х"))</f>
        <v/>
      </c>
      <c r="S94" s="38" t="str">
        <f>IF(T94&gt;(Калькулятор!$B$5+2),"",IF(T94=Калькулятор!$B$5+2,F94+E94+J94,"Х"))</f>
        <v/>
      </c>
      <c r="T94" s="28">
        <v>88</v>
      </c>
      <c r="U94" s="29" t="str">
        <f ca="1">Калькулятор!E91</f>
        <v>погашено</v>
      </c>
    </row>
    <row r="95" spans="1:21" ht="15.6" x14ac:dyDescent="0.3">
      <c r="A95" s="30" t="str">
        <f>IF(T95&gt;(Калькулятор!$B$5+2),"",IF(T95=Калькулятор!$B$5+2,"Усього",Калькулятор!C92))</f>
        <v/>
      </c>
      <c r="B95" s="31" t="str">
        <f>IF(T95&gt;(Калькулятор!$B$5+2),"",IF(T95=Калькулятор!$B$5+2,"Х",Калькулятор!D92))</f>
        <v/>
      </c>
      <c r="C95" s="32" t="str">
        <f>IF(T95&gt;(Калькулятор!$B$5+2),"",IF(T95=Калькулятор!$B$5+2,SUM($C$8:C94),IFERROR(B95-B94,"")))</f>
        <v/>
      </c>
      <c r="D95" s="33" t="str">
        <f>IF(T95&gt;(Калькулятор!$B$5+2),"",IF(T95=Калькулятор!$B$5+2,SUM(D94),Калькулятор!I92))</f>
        <v/>
      </c>
      <c r="E95" s="33" t="str">
        <f>IF(T95&gt;(Калькулятор!$B$5+2),"",IF(T95=Калькулятор!$B$5+2,SUM(E94),Калькулятор!G92))</f>
        <v/>
      </c>
      <c r="F95" s="33" t="str">
        <f>IF(T95&gt;(Калькулятор!$B$5+2),"",IF(T95=Калькулятор!$B$5+2,SUM($F$7:F94),Калькулятор!H92))</f>
        <v/>
      </c>
      <c r="G95" s="34" t="str">
        <f>IF(T95&gt;(Калькулятор!$B$5+2),"",IF(T95=Калькулятор!$B$5+2,0,IF(T95&lt;=Калькулятор!$B$5,0,0)))</f>
        <v/>
      </c>
      <c r="H95" s="34" t="str">
        <f>IF(T95&gt;(Калькулятор!$B$5+2),"",IF(T95=Калькулятор!$B$5+2,0,IF(T95&lt;=Калькулятор!$B$5,0,0)))</f>
        <v/>
      </c>
      <c r="I95" s="35" t="str">
        <f>IF(T95&gt;(Калькулятор!$B$5+2),"",IF(T95=Калькулятор!$B$5+2,0,IF(T95&lt;=Калькулятор!$B$5,0,0)))</f>
        <v/>
      </c>
      <c r="J95" s="33" t="str">
        <f>IF(T95&gt;(Калькулятор!$B$5+2),"",IF(T95=Калькулятор!$B$5+2,SUM($J$7:J94),IF(T95&lt;=Калькулятор!$B$5,0,0)))</f>
        <v/>
      </c>
      <c r="K95" s="36" t="str">
        <f>IF(T95&gt;(Калькулятор!$B$5+2),"",IF(T95=Калькулятор!$B$5+2,0,IF(T95&lt;=Калькулятор!$B$5,0,0)))</f>
        <v/>
      </c>
      <c r="L95" s="34" t="str">
        <f>IF(T95&gt;(Калькулятор!$B$5+2),"",IF(T95=Калькулятор!$B$5+2,0,IF(T95&lt;=Калькулятор!$B$5,0,0)))</f>
        <v/>
      </c>
      <c r="M95" s="34" t="str">
        <f>IF(T95&gt;(Калькулятор!$B$5+2),"",IF(T95=Калькулятор!$B$5+2,0,IF(T95&lt;=Калькулятор!$B$5,0,0)))</f>
        <v/>
      </c>
      <c r="N95" s="34" t="str">
        <f>IF(T95&gt;(Калькулятор!$B$5+2),"",IF(T95=Калькулятор!$B$5+2,0,IF(T95&lt;=Калькулятор!$B$5,0,0)))</f>
        <v/>
      </c>
      <c r="O95" s="34" t="str">
        <f>IF(T95&gt;(Калькулятор!$B$5+2),"",IF(T95=Калькулятор!$B$5+2,0,IF(T95&lt;=Калькулятор!$B$5,0,0)))</f>
        <v/>
      </c>
      <c r="P95" s="34" t="str">
        <f>IF(T95&gt;(Калькулятор!$B$5+2),"",IF(T95=Калькулятор!$B$5+2,0,IF(T95&lt;=Калькулятор!$B$5,0,0)))</f>
        <v/>
      </c>
      <c r="Q95" s="34" t="str">
        <f>IF(T95&gt;(Калькулятор!$B$5+2),"",IF(T95=Калькулятор!$B$5+2,0,IF(T95&lt;=Калькулятор!$B$5,0,0)))</f>
        <v/>
      </c>
      <c r="R95" s="37" t="str">
        <f>IF(T95&gt;(Калькулятор!$B$5+2),"",IF(T95=Калькулятор!$B$5+2,XIRR($D$7:D94,$B$7:B94,50),"Х"))</f>
        <v/>
      </c>
      <c r="S95" s="38" t="str">
        <f>IF(T95&gt;(Калькулятор!$B$5+2),"",IF(T95=Калькулятор!$B$5+2,F95+E95+J95,"Х"))</f>
        <v/>
      </c>
      <c r="T95" s="28">
        <v>89</v>
      </c>
      <c r="U95" s="29" t="str">
        <f ca="1">Калькулятор!E92</f>
        <v>погашено</v>
      </c>
    </row>
    <row r="96" spans="1:21" ht="15.6" x14ac:dyDescent="0.3">
      <c r="A96" s="30" t="str">
        <f>IF(T96&gt;(Калькулятор!$B$5+2),"",IF(T96=Калькулятор!$B$5+2,"Усього",Калькулятор!C93))</f>
        <v/>
      </c>
      <c r="B96" s="31" t="str">
        <f>IF(T96&gt;(Калькулятор!$B$5+2),"",IF(T96=Калькулятор!$B$5+2,"Х",Калькулятор!D93))</f>
        <v/>
      </c>
      <c r="C96" s="32" t="str">
        <f>IF(T96&gt;(Калькулятор!$B$5+2),"",IF(T96=Калькулятор!$B$5+2,SUM($C$8:C95),IFERROR(B96-B95,"")))</f>
        <v/>
      </c>
      <c r="D96" s="33" t="str">
        <f>IF(T96&gt;(Калькулятор!$B$5+2),"",IF(T96=Калькулятор!$B$5+2,SUM(D95),Калькулятор!I93))</f>
        <v/>
      </c>
      <c r="E96" s="33" t="str">
        <f>IF(T96&gt;(Калькулятор!$B$5+2),"",IF(T96=Калькулятор!$B$5+2,SUM(E95),Калькулятор!G93))</f>
        <v/>
      </c>
      <c r="F96" s="33" t="str">
        <f>IF(T96&gt;(Калькулятор!$B$5+2),"",IF(T96=Калькулятор!$B$5+2,SUM($F$7:F95),Калькулятор!H93))</f>
        <v/>
      </c>
      <c r="G96" s="34" t="str">
        <f>IF(T96&gt;(Калькулятор!$B$5+2),"",IF(T96=Калькулятор!$B$5+2,0,IF(T96&lt;=Калькулятор!$B$5,0,0)))</f>
        <v/>
      </c>
      <c r="H96" s="34" t="str">
        <f>IF(T96&gt;(Калькулятор!$B$5+2),"",IF(T96=Калькулятор!$B$5+2,0,IF(T96&lt;=Калькулятор!$B$5,0,0)))</f>
        <v/>
      </c>
      <c r="I96" s="35" t="str">
        <f>IF(T96&gt;(Калькулятор!$B$5+2),"",IF(T96=Калькулятор!$B$5+2,0,IF(T96&lt;=Калькулятор!$B$5,0,0)))</f>
        <v/>
      </c>
      <c r="J96" s="33" t="str">
        <f>IF(T96&gt;(Калькулятор!$B$5+2),"",IF(T96=Калькулятор!$B$5+2,SUM($J$7:J95),IF(T96&lt;=Калькулятор!$B$5,0,0)))</f>
        <v/>
      </c>
      <c r="K96" s="36" t="str">
        <f>IF(T96&gt;(Калькулятор!$B$5+2),"",IF(T96=Калькулятор!$B$5+2,0,IF(T96&lt;=Калькулятор!$B$5,0,0)))</f>
        <v/>
      </c>
      <c r="L96" s="34" t="str">
        <f>IF(T96&gt;(Калькулятор!$B$5+2),"",IF(T96=Калькулятор!$B$5+2,0,IF(T96&lt;=Калькулятор!$B$5,0,0)))</f>
        <v/>
      </c>
      <c r="M96" s="34" t="str">
        <f>IF(T96&gt;(Калькулятор!$B$5+2),"",IF(T96=Калькулятор!$B$5+2,0,IF(T96&lt;=Калькулятор!$B$5,0,0)))</f>
        <v/>
      </c>
      <c r="N96" s="34" t="str">
        <f>IF(T96&gt;(Калькулятор!$B$5+2),"",IF(T96=Калькулятор!$B$5+2,0,IF(T96&lt;=Калькулятор!$B$5,0,0)))</f>
        <v/>
      </c>
      <c r="O96" s="34" t="str">
        <f>IF(T96&gt;(Калькулятор!$B$5+2),"",IF(T96=Калькулятор!$B$5+2,0,IF(T96&lt;=Калькулятор!$B$5,0,0)))</f>
        <v/>
      </c>
      <c r="P96" s="34" t="str">
        <f>IF(T96&gt;(Калькулятор!$B$5+2),"",IF(T96=Калькулятор!$B$5+2,0,IF(T96&lt;=Калькулятор!$B$5,0,0)))</f>
        <v/>
      </c>
      <c r="Q96" s="34" t="str">
        <f>IF(T96&gt;(Калькулятор!$B$5+2),"",IF(T96=Калькулятор!$B$5+2,0,IF(T96&lt;=Калькулятор!$B$5,0,0)))</f>
        <v/>
      </c>
      <c r="R96" s="37" t="str">
        <f>IF(T96&gt;(Калькулятор!$B$5+2),"",IF(T96=Калькулятор!$B$5+2,XIRR($D$7:D95,$B$7:B95,50),"Х"))</f>
        <v/>
      </c>
      <c r="S96" s="38" t="str">
        <f>IF(T96&gt;(Калькулятор!$B$5+2),"",IF(T96=Калькулятор!$B$5+2,F96+E96+J96,"Х"))</f>
        <v/>
      </c>
      <c r="T96" s="28">
        <v>90</v>
      </c>
      <c r="U96" s="29" t="str">
        <f ca="1">Калькулятор!E93</f>
        <v>погашено</v>
      </c>
    </row>
    <row r="97" spans="1:21" ht="15.6" x14ac:dyDescent="0.3">
      <c r="A97" s="30" t="str">
        <f>IF(T97&gt;(Калькулятор!$B$5+2),"",IF(T97=Калькулятор!$B$5+2,"Усього",Калькулятор!C94))</f>
        <v/>
      </c>
      <c r="B97" s="31" t="str">
        <f>IF(T97&gt;(Калькулятор!$B$5+2),"",IF(T97=Калькулятор!$B$5+2,"Х",Калькулятор!D94))</f>
        <v/>
      </c>
      <c r="C97" s="32" t="str">
        <f>IF(T97&gt;(Калькулятор!$B$5+2),"",IF(T97=Калькулятор!$B$5+2,SUM($C$8:C96),IFERROR(B97-B96,"")))</f>
        <v/>
      </c>
      <c r="D97" s="33" t="str">
        <f>IF(T97&gt;(Калькулятор!$B$5+2),"",IF(T97=Калькулятор!$B$5+2,SUM(D96),Калькулятор!I94))</f>
        <v/>
      </c>
      <c r="E97" s="33" t="str">
        <f>IF(T97&gt;(Калькулятор!$B$5+2),"",IF(T97=Калькулятор!$B$5+2,SUM(E96),Калькулятор!G94))</f>
        <v/>
      </c>
      <c r="F97" s="33" t="str">
        <f>IF(T97&gt;(Калькулятор!$B$5+2),"",IF(T97=Калькулятор!$B$5+2,SUM($F$7:F96),Калькулятор!H94))</f>
        <v/>
      </c>
      <c r="G97" s="34" t="str">
        <f>IF(T97&gt;(Калькулятор!$B$5+2),"",IF(T97=Калькулятор!$B$5+2,0,IF(T97&lt;=Калькулятор!$B$5,0,0)))</f>
        <v/>
      </c>
      <c r="H97" s="34" t="str">
        <f>IF(T97&gt;(Калькулятор!$B$5+2),"",IF(T97=Калькулятор!$B$5+2,0,IF(T97&lt;=Калькулятор!$B$5,0,0)))</f>
        <v/>
      </c>
      <c r="I97" s="35" t="str">
        <f>IF(T97&gt;(Калькулятор!$B$5+2),"",IF(T97=Калькулятор!$B$5+2,0,IF(T97&lt;=Калькулятор!$B$5,0,0)))</f>
        <v/>
      </c>
      <c r="J97" s="33" t="str">
        <f>IF(T97&gt;(Калькулятор!$B$5+2),"",IF(T97=Калькулятор!$B$5+2,SUM($J$7:J96),IF(T97&lt;=Калькулятор!$B$5,0,0)))</f>
        <v/>
      </c>
      <c r="K97" s="36" t="str">
        <f>IF(T97&gt;(Калькулятор!$B$5+2),"",IF(T97=Калькулятор!$B$5+2,0,IF(T97&lt;=Калькулятор!$B$5,0,0)))</f>
        <v/>
      </c>
      <c r="L97" s="34" t="str">
        <f>IF(T97&gt;(Калькулятор!$B$5+2),"",IF(T97=Калькулятор!$B$5+2,0,IF(T97&lt;=Калькулятор!$B$5,0,0)))</f>
        <v/>
      </c>
      <c r="M97" s="34" t="str">
        <f>IF(T97&gt;(Калькулятор!$B$5+2),"",IF(T97=Калькулятор!$B$5+2,0,IF(T97&lt;=Калькулятор!$B$5,0,0)))</f>
        <v/>
      </c>
      <c r="N97" s="34" t="str">
        <f>IF(T97&gt;(Калькулятор!$B$5+2),"",IF(T97=Калькулятор!$B$5+2,0,IF(T97&lt;=Калькулятор!$B$5,0,0)))</f>
        <v/>
      </c>
      <c r="O97" s="34" t="str">
        <f>IF(T97&gt;(Калькулятор!$B$5+2),"",IF(T97=Калькулятор!$B$5+2,0,IF(T97&lt;=Калькулятор!$B$5,0,0)))</f>
        <v/>
      </c>
      <c r="P97" s="34" t="str">
        <f>IF(T97&gt;(Калькулятор!$B$5+2),"",IF(T97=Калькулятор!$B$5+2,0,IF(T97&lt;=Калькулятор!$B$5,0,0)))</f>
        <v/>
      </c>
      <c r="Q97" s="34" t="str">
        <f>IF(T97&gt;(Калькулятор!$B$5+2),"",IF(T97=Калькулятор!$B$5+2,0,IF(T97&lt;=Калькулятор!$B$5,0,0)))</f>
        <v/>
      </c>
      <c r="R97" s="37" t="str">
        <f>IF(T97&gt;(Калькулятор!$B$5+2),"",IF(T97=Калькулятор!$B$5+2,XIRR($D$7:D96,$B$7:B96,50),"Х"))</f>
        <v/>
      </c>
      <c r="S97" s="38" t="str">
        <f>IF(T97&gt;(Калькулятор!$B$5+2),"",IF(T97=Калькулятор!$B$5+2,F97+E97+J97,"Х"))</f>
        <v/>
      </c>
      <c r="T97" s="28">
        <v>91</v>
      </c>
      <c r="U97" s="29" t="str">
        <f ca="1">Калькулятор!E94</f>
        <v>погашено</v>
      </c>
    </row>
    <row r="98" spans="1:21" ht="15.6" x14ac:dyDescent="0.3">
      <c r="A98" s="30" t="str">
        <f>IF(T98&gt;(Калькулятор!$B$5+2),"",IF(T98=Калькулятор!$B$5+2,"Усього",Калькулятор!C95))</f>
        <v/>
      </c>
      <c r="B98" s="31" t="str">
        <f>IF(T98&gt;(Калькулятор!$B$5+2),"",IF(T98=Калькулятор!$B$5+2,"Х",Калькулятор!D95))</f>
        <v/>
      </c>
      <c r="C98" s="32" t="str">
        <f>IF(T98&gt;(Калькулятор!$B$5+2),"",IF(T98=Калькулятор!$B$5+2,SUM($C$8:C97),IFERROR(B98-B97,"")))</f>
        <v/>
      </c>
      <c r="D98" s="33" t="str">
        <f>IF(T98&gt;(Калькулятор!$B$5+2),"",IF(T98=Калькулятор!$B$5+2,SUM(D97),Калькулятор!I95))</f>
        <v/>
      </c>
      <c r="E98" s="33" t="str">
        <f>IF(T98&gt;(Калькулятор!$B$5+2),"",IF(T98=Калькулятор!$B$5+2,SUM(E97),Калькулятор!G95))</f>
        <v/>
      </c>
      <c r="F98" s="33" t="str">
        <f>IF(T98&gt;(Калькулятор!$B$5+2),"",IF(T98=Калькулятор!$B$5+2,SUM($F$7:F97),Калькулятор!H95))</f>
        <v/>
      </c>
      <c r="G98" s="34" t="str">
        <f>IF(T98&gt;(Калькулятор!$B$5+2),"",IF(T98=Калькулятор!$B$5+2,0,IF(T98&lt;=Калькулятор!$B$5,0,0)))</f>
        <v/>
      </c>
      <c r="H98" s="34" t="str">
        <f>IF(T98&gt;(Калькулятор!$B$5+2),"",IF(T98=Калькулятор!$B$5+2,0,IF(T98&lt;=Калькулятор!$B$5,0,0)))</f>
        <v/>
      </c>
      <c r="I98" s="35" t="str">
        <f>IF(T98&gt;(Калькулятор!$B$5+2),"",IF(T98=Калькулятор!$B$5+2,0,IF(T98&lt;=Калькулятор!$B$5,0,0)))</f>
        <v/>
      </c>
      <c r="J98" s="33" t="str">
        <f>IF(T98&gt;(Калькулятор!$B$5+2),"",IF(T98=Калькулятор!$B$5+2,SUM($J$7:J97),IF(T98&lt;=Калькулятор!$B$5,0,0)))</f>
        <v/>
      </c>
      <c r="K98" s="36" t="str">
        <f>IF(T98&gt;(Калькулятор!$B$5+2),"",IF(T98=Калькулятор!$B$5+2,0,IF(T98&lt;=Калькулятор!$B$5,0,0)))</f>
        <v/>
      </c>
      <c r="L98" s="34" t="str">
        <f>IF(T98&gt;(Калькулятор!$B$5+2),"",IF(T98=Калькулятор!$B$5+2,0,IF(T98&lt;=Калькулятор!$B$5,0,0)))</f>
        <v/>
      </c>
      <c r="M98" s="34" t="str">
        <f>IF(T98&gt;(Калькулятор!$B$5+2),"",IF(T98=Калькулятор!$B$5+2,0,IF(T98&lt;=Калькулятор!$B$5,0,0)))</f>
        <v/>
      </c>
      <c r="N98" s="34" t="str">
        <f>IF(T98&gt;(Калькулятор!$B$5+2),"",IF(T98=Калькулятор!$B$5+2,0,IF(T98&lt;=Калькулятор!$B$5,0,0)))</f>
        <v/>
      </c>
      <c r="O98" s="34" t="str">
        <f>IF(T98&gt;(Калькулятор!$B$5+2),"",IF(T98=Калькулятор!$B$5+2,0,IF(T98&lt;=Калькулятор!$B$5,0,0)))</f>
        <v/>
      </c>
      <c r="P98" s="34" t="str">
        <f>IF(T98&gt;(Калькулятор!$B$5+2),"",IF(T98=Калькулятор!$B$5+2,0,IF(T98&lt;=Калькулятор!$B$5,0,0)))</f>
        <v/>
      </c>
      <c r="Q98" s="34" t="str">
        <f>IF(T98&gt;(Калькулятор!$B$5+2),"",IF(T98=Калькулятор!$B$5+2,0,IF(T98&lt;=Калькулятор!$B$5,0,0)))</f>
        <v/>
      </c>
      <c r="R98" s="37" t="str">
        <f>IF(T98&gt;(Калькулятор!$B$5+2),"",IF(T98=Калькулятор!$B$5+2,XIRR($D$7:D97,$B$7:B97,50),"Х"))</f>
        <v/>
      </c>
      <c r="S98" s="38" t="str">
        <f>IF(T98&gt;(Калькулятор!$B$5+2),"",IF(T98=Калькулятор!$B$5+2,F98+E98+J98,"Х"))</f>
        <v/>
      </c>
      <c r="T98" s="28">
        <v>92</v>
      </c>
      <c r="U98" s="29" t="str">
        <f ca="1">Калькулятор!E95</f>
        <v>погашено</v>
      </c>
    </row>
    <row r="99" spans="1:21" ht="15.6" x14ac:dyDescent="0.3">
      <c r="A99" s="30" t="str">
        <f>IF(T99&gt;(Калькулятор!$B$5+2),"",IF(T99=Калькулятор!$B$5+2,"Усього",Калькулятор!C96))</f>
        <v/>
      </c>
      <c r="B99" s="31" t="str">
        <f>IF(T99&gt;(Калькулятор!$B$5+2),"",IF(T99=Калькулятор!$B$5+2,"Х",Калькулятор!D96))</f>
        <v/>
      </c>
      <c r="C99" s="32" t="str">
        <f>IF(T99&gt;(Калькулятор!$B$5+2),"",IF(T99=Калькулятор!$B$5+2,SUM($C$8:C98),IFERROR(B99-B98,"")))</f>
        <v/>
      </c>
      <c r="D99" s="33" t="str">
        <f>IF(T99&gt;(Калькулятор!$B$5+2),"",IF(T99=Калькулятор!$B$5+2,SUM(D98),Калькулятор!I96))</f>
        <v/>
      </c>
      <c r="E99" s="33" t="str">
        <f>IF(T99&gt;(Калькулятор!$B$5+2),"",IF(T99=Калькулятор!$B$5+2,SUM(E98),Калькулятор!G96))</f>
        <v/>
      </c>
      <c r="F99" s="33" t="str">
        <f>IF(T99&gt;(Калькулятор!$B$5+2),"",IF(T99=Калькулятор!$B$5+2,SUM($F$7:F98),Калькулятор!H96))</f>
        <v/>
      </c>
      <c r="G99" s="34" t="str">
        <f>IF(T99&gt;(Калькулятор!$B$5+2),"",IF(T99=Калькулятор!$B$5+2,0,IF(T99&lt;=Калькулятор!$B$5,0,0)))</f>
        <v/>
      </c>
      <c r="H99" s="34" t="str">
        <f>IF(T99&gt;(Калькулятор!$B$5+2),"",IF(T99=Калькулятор!$B$5+2,0,IF(T99&lt;=Калькулятор!$B$5,0,0)))</f>
        <v/>
      </c>
      <c r="I99" s="35" t="str">
        <f>IF(T99&gt;(Калькулятор!$B$5+2),"",IF(T99=Калькулятор!$B$5+2,0,IF(T99&lt;=Калькулятор!$B$5,0,0)))</f>
        <v/>
      </c>
      <c r="J99" s="33" t="str">
        <f>IF(T99&gt;(Калькулятор!$B$5+2),"",IF(T99=Калькулятор!$B$5+2,SUM($J$7:J98),IF(T99&lt;=Калькулятор!$B$5,0,0)))</f>
        <v/>
      </c>
      <c r="K99" s="36" t="str">
        <f>IF(T99&gt;(Калькулятор!$B$5+2),"",IF(T99=Калькулятор!$B$5+2,0,IF(T99&lt;=Калькулятор!$B$5,0,0)))</f>
        <v/>
      </c>
      <c r="L99" s="34" t="str">
        <f>IF(T99&gt;(Калькулятор!$B$5+2),"",IF(T99=Калькулятор!$B$5+2,0,IF(T99&lt;=Калькулятор!$B$5,0,0)))</f>
        <v/>
      </c>
      <c r="M99" s="34" t="str">
        <f>IF(T99&gt;(Калькулятор!$B$5+2),"",IF(T99=Калькулятор!$B$5+2,0,IF(T99&lt;=Калькулятор!$B$5,0,0)))</f>
        <v/>
      </c>
      <c r="N99" s="34" t="str">
        <f>IF(T99&gt;(Калькулятор!$B$5+2),"",IF(T99=Калькулятор!$B$5+2,0,IF(T99&lt;=Калькулятор!$B$5,0,0)))</f>
        <v/>
      </c>
      <c r="O99" s="34" t="str">
        <f>IF(T99&gt;(Калькулятор!$B$5+2),"",IF(T99=Калькулятор!$B$5+2,0,IF(T99&lt;=Калькулятор!$B$5,0,0)))</f>
        <v/>
      </c>
      <c r="P99" s="34" t="str">
        <f>IF(T99&gt;(Калькулятор!$B$5+2),"",IF(T99=Калькулятор!$B$5+2,0,IF(T99&lt;=Калькулятор!$B$5,0,0)))</f>
        <v/>
      </c>
      <c r="Q99" s="34" t="str">
        <f>IF(T99&gt;(Калькулятор!$B$5+2),"",IF(T99=Калькулятор!$B$5+2,0,IF(T99&lt;=Калькулятор!$B$5,0,0)))</f>
        <v/>
      </c>
      <c r="R99" s="37" t="str">
        <f>IF(T99&gt;(Калькулятор!$B$5+2),"",IF(T99=Калькулятор!$B$5+2,XIRR($D$7:D98,$B$7:B98,50),"Х"))</f>
        <v/>
      </c>
      <c r="S99" s="38" t="str">
        <f>IF(T99&gt;(Калькулятор!$B$5+2),"",IF(T99=Калькулятор!$B$5+2,F99+E99+J99,"Х"))</f>
        <v/>
      </c>
      <c r="T99" s="28">
        <v>93</v>
      </c>
      <c r="U99" s="29" t="str">
        <f ca="1">Калькулятор!E96</f>
        <v>погашено</v>
      </c>
    </row>
    <row r="100" spans="1:21" ht="15.6" x14ac:dyDescent="0.3">
      <c r="A100" s="30" t="str">
        <f>IF(T100&gt;(Калькулятор!$B$5+2),"",IF(T100=Калькулятор!$B$5+2,"Усього",Калькулятор!C97))</f>
        <v/>
      </c>
      <c r="B100" s="31" t="str">
        <f>IF(T100&gt;(Калькулятор!$B$5+2),"",IF(T100=Калькулятор!$B$5+2,"Х",Калькулятор!D97))</f>
        <v/>
      </c>
      <c r="C100" s="32" t="str">
        <f>IF(T100&gt;(Калькулятор!$B$5+2),"",IF(T100=Калькулятор!$B$5+2,SUM($C$8:C99),IFERROR(B100-B99,"")))</f>
        <v/>
      </c>
      <c r="D100" s="33" t="str">
        <f>IF(T100&gt;(Калькулятор!$B$5+2),"",IF(T100=Калькулятор!$B$5+2,SUM(D99),Калькулятор!I97))</f>
        <v/>
      </c>
      <c r="E100" s="33" t="str">
        <f>IF(T100&gt;(Калькулятор!$B$5+2),"",IF(T100=Калькулятор!$B$5+2,SUM(E99),Калькулятор!G97))</f>
        <v/>
      </c>
      <c r="F100" s="33" t="str">
        <f>IF(T100&gt;(Калькулятор!$B$5+2),"",IF(T100=Калькулятор!$B$5+2,SUM($F$7:F99),Калькулятор!H97))</f>
        <v/>
      </c>
      <c r="G100" s="34" t="str">
        <f>IF(T100&gt;(Калькулятор!$B$5+2),"",IF(T100=Калькулятор!$B$5+2,0,IF(T100&lt;=Калькулятор!$B$5,0,0)))</f>
        <v/>
      </c>
      <c r="H100" s="34" t="str">
        <f>IF(T100&gt;(Калькулятор!$B$5+2),"",IF(T100=Калькулятор!$B$5+2,0,IF(T100&lt;=Калькулятор!$B$5,0,0)))</f>
        <v/>
      </c>
      <c r="I100" s="35" t="str">
        <f>IF(T100&gt;(Калькулятор!$B$5+2),"",IF(T100=Калькулятор!$B$5+2,0,IF(T100&lt;=Калькулятор!$B$5,0,0)))</f>
        <v/>
      </c>
      <c r="J100" s="33" t="str">
        <f>IF(T100&gt;(Калькулятор!$B$5+2),"",IF(T100=Калькулятор!$B$5+2,SUM($J$7:J99),IF(T100&lt;=Калькулятор!$B$5,0,0)))</f>
        <v/>
      </c>
      <c r="K100" s="36" t="str">
        <f>IF(T100&gt;(Калькулятор!$B$5+2),"",IF(T100=Калькулятор!$B$5+2,0,IF(T100&lt;=Калькулятор!$B$5,0,0)))</f>
        <v/>
      </c>
      <c r="L100" s="34" t="str">
        <f>IF(T100&gt;(Калькулятор!$B$5+2),"",IF(T100=Калькулятор!$B$5+2,0,IF(T100&lt;=Калькулятор!$B$5,0,0)))</f>
        <v/>
      </c>
      <c r="M100" s="34" t="str">
        <f>IF(T100&gt;(Калькулятор!$B$5+2),"",IF(T100=Калькулятор!$B$5+2,0,IF(T100&lt;=Калькулятор!$B$5,0,0)))</f>
        <v/>
      </c>
      <c r="N100" s="34" t="str">
        <f>IF(T100&gt;(Калькулятор!$B$5+2),"",IF(T100=Калькулятор!$B$5+2,0,IF(T100&lt;=Калькулятор!$B$5,0,0)))</f>
        <v/>
      </c>
      <c r="O100" s="34" t="str">
        <f>IF(T100&gt;(Калькулятор!$B$5+2),"",IF(T100=Калькулятор!$B$5+2,0,IF(T100&lt;=Калькулятор!$B$5,0,0)))</f>
        <v/>
      </c>
      <c r="P100" s="34" t="str">
        <f>IF(T100&gt;(Калькулятор!$B$5+2),"",IF(T100=Калькулятор!$B$5+2,0,IF(T100&lt;=Калькулятор!$B$5,0,0)))</f>
        <v/>
      </c>
      <c r="Q100" s="34" t="str">
        <f>IF(T100&gt;(Калькулятор!$B$5+2),"",IF(T100=Калькулятор!$B$5+2,0,IF(T100&lt;=Калькулятор!$B$5,0,0)))</f>
        <v/>
      </c>
      <c r="R100" s="37" t="str">
        <f>IF(T100&gt;(Калькулятор!$B$5+2),"",IF(T100=Калькулятор!$B$5+2,XIRR($D$7:D99,$B$7:B99,50),"Х"))</f>
        <v/>
      </c>
      <c r="S100" s="38" t="str">
        <f>IF(T100&gt;(Калькулятор!$B$5+2),"",IF(T100=Калькулятор!$B$5+2,F100+E100+J100,"Х"))</f>
        <v/>
      </c>
      <c r="T100" s="28">
        <v>94</v>
      </c>
      <c r="U100" s="29" t="str">
        <f ca="1">Калькулятор!E97</f>
        <v>погашено</v>
      </c>
    </row>
    <row r="101" spans="1:21" ht="15.6" x14ac:dyDescent="0.3">
      <c r="A101" s="30" t="str">
        <f>IF(T101&gt;(Калькулятор!$B$5+2),"",IF(T101=Калькулятор!$B$5+2,"Усього",Калькулятор!C98))</f>
        <v/>
      </c>
      <c r="B101" s="31" t="str">
        <f>IF(T101&gt;(Калькулятор!$B$5+2),"",IF(T101=Калькулятор!$B$5+2,"Х",Калькулятор!D98))</f>
        <v/>
      </c>
      <c r="C101" s="32" t="str">
        <f>IF(T101&gt;(Калькулятор!$B$5+2),"",IF(T101=Калькулятор!$B$5+2,SUM($C$8:C100),IFERROR(B101-B100,"")))</f>
        <v/>
      </c>
      <c r="D101" s="33" t="str">
        <f>IF(T101&gt;(Калькулятор!$B$5+2),"",IF(T101=Калькулятор!$B$5+2,SUM(D100),Калькулятор!I98))</f>
        <v/>
      </c>
      <c r="E101" s="33" t="str">
        <f>IF(T101&gt;(Калькулятор!$B$5+2),"",IF(T101=Калькулятор!$B$5+2,SUM(E100),Калькулятор!G98))</f>
        <v/>
      </c>
      <c r="F101" s="33" t="str">
        <f>IF(T101&gt;(Калькулятор!$B$5+2),"",IF(T101=Калькулятор!$B$5+2,SUM($F$7:F100),Калькулятор!H98))</f>
        <v/>
      </c>
      <c r="G101" s="34" t="str">
        <f>IF(T101&gt;(Калькулятор!$B$5+2),"",IF(T101=Калькулятор!$B$5+2,0,IF(T101&lt;=Калькулятор!$B$5,0,0)))</f>
        <v/>
      </c>
      <c r="H101" s="34" t="str">
        <f>IF(T101&gt;(Калькулятор!$B$5+2),"",IF(T101=Калькулятор!$B$5+2,0,IF(T101&lt;=Калькулятор!$B$5,0,0)))</f>
        <v/>
      </c>
      <c r="I101" s="35" t="str">
        <f>IF(T101&gt;(Калькулятор!$B$5+2),"",IF(T101=Калькулятор!$B$5+2,0,IF(T101&lt;=Калькулятор!$B$5,0,0)))</f>
        <v/>
      </c>
      <c r="J101" s="33" t="str">
        <f>IF(T101&gt;(Калькулятор!$B$5+2),"",IF(T101=Калькулятор!$B$5+2,SUM($J$7:J100),IF(T101&lt;=Калькулятор!$B$5,0,0)))</f>
        <v/>
      </c>
      <c r="K101" s="36" t="str">
        <f>IF(T101&gt;(Калькулятор!$B$5+2),"",IF(T101=Калькулятор!$B$5+2,0,IF(T101&lt;=Калькулятор!$B$5,0,0)))</f>
        <v/>
      </c>
      <c r="L101" s="34" t="str">
        <f>IF(T101&gt;(Калькулятор!$B$5+2),"",IF(T101=Калькулятор!$B$5+2,0,IF(T101&lt;=Калькулятор!$B$5,0,0)))</f>
        <v/>
      </c>
      <c r="M101" s="34" t="str">
        <f>IF(T101&gt;(Калькулятор!$B$5+2),"",IF(T101=Калькулятор!$B$5+2,0,IF(T101&lt;=Калькулятор!$B$5,0,0)))</f>
        <v/>
      </c>
      <c r="N101" s="34" t="str">
        <f>IF(T101&gt;(Калькулятор!$B$5+2),"",IF(T101=Калькулятор!$B$5+2,0,IF(T101&lt;=Калькулятор!$B$5,0,0)))</f>
        <v/>
      </c>
      <c r="O101" s="34" t="str">
        <f>IF(T101&gt;(Калькулятор!$B$5+2),"",IF(T101=Калькулятор!$B$5+2,0,IF(T101&lt;=Калькулятор!$B$5,0,0)))</f>
        <v/>
      </c>
      <c r="P101" s="34" t="str">
        <f>IF(T101&gt;(Калькулятор!$B$5+2),"",IF(T101=Калькулятор!$B$5+2,0,IF(T101&lt;=Калькулятор!$B$5,0,0)))</f>
        <v/>
      </c>
      <c r="Q101" s="34" t="str">
        <f>IF(T101&gt;(Калькулятор!$B$5+2),"",IF(T101=Калькулятор!$B$5+2,0,IF(T101&lt;=Калькулятор!$B$5,0,0)))</f>
        <v/>
      </c>
      <c r="R101" s="37" t="str">
        <f>IF(T101&gt;(Калькулятор!$B$5+2),"",IF(T101=Калькулятор!$B$5+2,XIRR($D$7:D100,$B$7:B100,50),"Х"))</f>
        <v/>
      </c>
      <c r="S101" s="38" t="str">
        <f>IF(T101&gt;(Калькулятор!$B$5+2),"",IF(T101=Калькулятор!$B$5+2,F101+E101+J101,"Х"))</f>
        <v/>
      </c>
      <c r="T101" s="28">
        <v>95</v>
      </c>
      <c r="U101" s="29" t="str">
        <f ca="1">Калькулятор!E98</f>
        <v>погашено</v>
      </c>
    </row>
    <row r="102" spans="1:21" ht="15.6" x14ac:dyDescent="0.3">
      <c r="A102" s="30" t="str">
        <f>IF(T102&gt;(Калькулятор!$B$5+2),"",IF(T102=Калькулятор!$B$5+2,"Усього",Калькулятор!C99))</f>
        <v/>
      </c>
      <c r="B102" s="31" t="str">
        <f>IF(T102&gt;(Калькулятор!$B$5+2),"",IF(T102=Калькулятор!$B$5+2,"Х",Калькулятор!D99))</f>
        <v/>
      </c>
      <c r="C102" s="32" t="str">
        <f>IF(T102&gt;(Калькулятор!$B$5+2),"",IF(T102=Калькулятор!$B$5+2,SUM($C$8:C101),IFERROR(B102-B101,"")))</f>
        <v/>
      </c>
      <c r="D102" s="33" t="str">
        <f>IF(T102&gt;(Калькулятор!$B$5+2),"",IF(T102=Калькулятор!$B$5+2,SUM(D101),Калькулятор!I99))</f>
        <v/>
      </c>
      <c r="E102" s="33" t="str">
        <f>IF(T102&gt;(Калькулятор!$B$5+2),"",IF(T102=Калькулятор!$B$5+2,SUM(E101),Калькулятор!G99))</f>
        <v/>
      </c>
      <c r="F102" s="33" t="str">
        <f>IF(T102&gt;(Калькулятор!$B$5+2),"",IF(T102=Калькулятор!$B$5+2,SUM($F$7:F101),Калькулятор!H99))</f>
        <v/>
      </c>
      <c r="G102" s="34" t="str">
        <f>IF(T102&gt;(Калькулятор!$B$5+2),"",IF(T102=Калькулятор!$B$5+2,0,IF(T102&lt;=Калькулятор!$B$5,0,0)))</f>
        <v/>
      </c>
      <c r="H102" s="34" t="str">
        <f>IF(T102&gt;(Калькулятор!$B$5+2),"",IF(T102=Калькулятор!$B$5+2,0,IF(T102&lt;=Калькулятор!$B$5,0,0)))</f>
        <v/>
      </c>
      <c r="I102" s="35" t="str">
        <f>IF(T102&gt;(Калькулятор!$B$5+2),"",IF(T102=Калькулятор!$B$5+2,0,IF(T102&lt;=Калькулятор!$B$5,0,0)))</f>
        <v/>
      </c>
      <c r="J102" s="33" t="str">
        <f>IF(T102&gt;(Калькулятор!$B$5+2),"",IF(T102=Калькулятор!$B$5+2,SUM($J$7:J101),IF(T102&lt;=Калькулятор!$B$5,0,0)))</f>
        <v/>
      </c>
      <c r="K102" s="36" t="str">
        <f>IF(T102&gt;(Калькулятор!$B$5+2),"",IF(T102=Калькулятор!$B$5+2,0,IF(T102&lt;=Калькулятор!$B$5,0,0)))</f>
        <v/>
      </c>
      <c r="L102" s="34" t="str">
        <f>IF(T102&gt;(Калькулятор!$B$5+2),"",IF(T102=Калькулятор!$B$5+2,0,IF(T102&lt;=Калькулятор!$B$5,0,0)))</f>
        <v/>
      </c>
      <c r="M102" s="34" t="str">
        <f>IF(T102&gt;(Калькулятор!$B$5+2),"",IF(T102=Калькулятор!$B$5+2,0,IF(T102&lt;=Калькулятор!$B$5,0,0)))</f>
        <v/>
      </c>
      <c r="N102" s="34" t="str">
        <f>IF(T102&gt;(Калькулятор!$B$5+2),"",IF(T102=Калькулятор!$B$5+2,0,IF(T102&lt;=Калькулятор!$B$5,0,0)))</f>
        <v/>
      </c>
      <c r="O102" s="34" t="str">
        <f>IF(T102&gt;(Калькулятор!$B$5+2),"",IF(T102=Калькулятор!$B$5+2,0,IF(T102&lt;=Калькулятор!$B$5,0,0)))</f>
        <v/>
      </c>
      <c r="P102" s="34" t="str">
        <f>IF(T102&gt;(Калькулятор!$B$5+2),"",IF(T102=Калькулятор!$B$5+2,0,IF(T102&lt;=Калькулятор!$B$5,0,0)))</f>
        <v/>
      </c>
      <c r="Q102" s="34" t="str">
        <f>IF(T102&gt;(Калькулятор!$B$5+2),"",IF(T102=Калькулятор!$B$5+2,0,IF(T102&lt;=Калькулятор!$B$5,0,0)))</f>
        <v/>
      </c>
      <c r="R102" s="37" t="str">
        <f>IF(T102&gt;(Калькулятор!$B$5+2),"",IF(T102=Калькулятор!$B$5+2,XIRR($D$7:D101,$B$7:B101,50),"Х"))</f>
        <v/>
      </c>
      <c r="S102" s="38" t="str">
        <f>IF(T102&gt;(Калькулятор!$B$5+2),"",IF(T102=Калькулятор!$B$5+2,F102+E102+J102,"Х"))</f>
        <v/>
      </c>
      <c r="T102" s="28">
        <v>96</v>
      </c>
      <c r="U102" s="29" t="str">
        <f ca="1">Калькулятор!E99</f>
        <v>погашено</v>
      </c>
    </row>
    <row r="103" spans="1:21" ht="15.6" x14ac:dyDescent="0.3">
      <c r="A103" s="30" t="str">
        <f>IF(T103&gt;(Калькулятор!$B$5+2),"",IF(T103=Калькулятор!$B$5+2,"Усього",Калькулятор!C100))</f>
        <v/>
      </c>
      <c r="B103" s="31" t="str">
        <f>IF(T103&gt;(Калькулятор!$B$5+2),"",IF(T103=Калькулятор!$B$5+2,"Х",Калькулятор!D100))</f>
        <v/>
      </c>
      <c r="C103" s="32" t="str">
        <f>IF(T103&gt;(Калькулятор!$B$5+2),"",IF(T103=Калькулятор!$B$5+2,SUM($C$8:C102),IFERROR(B103-B102,"")))</f>
        <v/>
      </c>
      <c r="D103" s="33" t="str">
        <f>IF(T103&gt;(Калькулятор!$B$5+2),"",IF(T103=Калькулятор!$B$5+2,SUM(D102),Калькулятор!I100))</f>
        <v/>
      </c>
      <c r="E103" s="33" t="str">
        <f>IF(T103&gt;(Калькулятор!$B$5+2),"",IF(T103=Калькулятор!$B$5+2,SUM(E102),Калькулятор!G100))</f>
        <v/>
      </c>
      <c r="F103" s="33" t="str">
        <f>IF(T103&gt;(Калькулятор!$B$5+2),"",IF(T103=Калькулятор!$B$5+2,SUM($F$7:F102),Калькулятор!H100))</f>
        <v/>
      </c>
      <c r="G103" s="34" t="str">
        <f>IF(T103&gt;(Калькулятор!$B$5+2),"",IF(T103=Калькулятор!$B$5+2,0,IF(T103&lt;=Калькулятор!$B$5,0,0)))</f>
        <v/>
      </c>
      <c r="H103" s="34" t="str">
        <f>IF(T103&gt;(Калькулятор!$B$5+2),"",IF(T103=Калькулятор!$B$5+2,0,IF(T103&lt;=Калькулятор!$B$5,0,0)))</f>
        <v/>
      </c>
      <c r="I103" s="35" t="str">
        <f>IF(T103&gt;(Калькулятор!$B$5+2),"",IF(T103=Калькулятор!$B$5+2,0,IF(T103&lt;=Калькулятор!$B$5,0,0)))</f>
        <v/>
      </c>
      <c r="J103" s="33" t="str">
        <f>IF(T103&gt;(Калькулятор!$B$5+2),"",IF(T103=Калькулятор!$B$5+2,SUM($J$7:J102),IF(T103&lt;=Калькулятор!$B$5,0,0)))</f>
        <v/>
      </c>
      <c r="K103" s="36" t="str">
        <f>IF(T103&gt;(Калькулятор!$B$5+2),"",IF(T103=Калькулятор!$B$5+2,0,IF(T103&lt;=Калькулятор!$B$5,0,0)))</f>
        <v/>
      </c>
      <c r="L103" s="34" t="str">
        <f>IF(T103&gt;(Калькулятор!$B$5+2),"",IF(T103=Калькулятор!$B$5+2,0,IF(T103&lt;=Калькулятор!$B$5,0,0)))</f>
        <v/>
      </c>
      <c r="M103" s="34" t="str">
        <f>IF(T103&gt;(Калькулятор!$B$5+2),"",IF(T103=Калькулятор!$B$5+2,0,IF(T103&lt;=Калькулятор!$B$5,0,0)))</f>
        <v/>
      </c>
      <c r="N103" s="34" t="str">
        <f>IF(T103&gt;(Калькулятор!$B$5+2),"",IF(T103=Калькулятор!$B$5+2,0,IF(T103&lt;=Калькулятор!$B$5,0,0)))</f>
        <v/>
      </c>
      <c r="O103" s="34" t="str">
        <f>IF(T103&gt;(Калькулятор!$B$5+2),"",IF(T103=Калькулятор!$B$5+2,0,IF(T103&lt;=Калькулятор!$B$5,0,0)))</f>
        <v/>
      </c>
      <c r="P103" s="34" t="str">
        <f>IF(T103&gt;(Калькулятор!$B$5+2),"",IF(T103=Калькулятор!$B$5+2,0,IF(T103&lt;=Калькулятор!$B$5,0,0)))</f>
        <v/>
      </c>
      <c r="Q103" s="34" t="str">
        <f>IF(T103&gt;(Калькулятор!$B$5+2),"",IF(T103=Калькулятор!$B$5+2,0,IF(T103&lt;=Калькулятор!$B$5,0,0)))</f>
        <v/>
      </c>
      <c r="R103" s="37" t="str">
        <f>IF(T103&gt;(Калькулятор!$B$5+2),"",IF(T103=Калькулятор!$B$5+2,XIRR($D$7:D102,$B$7:B102,50),"Х"))</f>
        <v/>
      </c>
      <c r="S103" s="38" t="str">
        <f>IF(T103&gt;(Калькулятор!$B$5+2),"",IF(T103=Калькулятор!$B$5+2,F103+E103+J103,"Х"))</f>
        <v/>
      </c>
      <c r="T103" s="28">
        <v>97</v>
      </c>
      <c r="U103" s="29" t="str">
        <f ca="1">Калькулятор!E100</f>
        <v>погашено</v>
      </c>
    </row>
    <row r="104" spans="1:21" ht="15.6" x14ac:dyDescent="0.3">
      <c r="A104" s="30" t="str">
        <f>IF(T104&gt;(Калькулятор!$B$5+2),"",IF(T104=Калькулятор!$B$5+2,"Усього",Калькулятор!C101))</f>
        <v/>
      </c>
      <c r="B104" s="31" t="str">
        <f>IF(T104&gt;(Калькулятор!$B$5+2),"",IF(T104=Калькулятор!$B$5+2,"Х",Калькулятор!D101))</f>
        <v/>
      </c>
      <c r="C104" s="32" t="str">
        <f>IF(T104&gt;(Калькулятор!$B$5+2),"",IF(T104=Калькулятор!$B$5+2,SUM($C$8:C103),IFERROR(B104-B103,"")))</f>
        <v/>
      </c>
      <c r="D104" s="33" t="str">
        <f>IF(T104&gt;(Калькулятор!$B$5+2),"",IF(T104=Калькулятор!$B$5+2,SUM(D103),Калькулятор!I101))</f>
        <v/>
      </c>
      <c r="E104" s="33" t="str">
        <f>IF(T104&gt;(Калькулятор!$B$5+2),"",IF(T104=Калькулятор!$B$5+2,SUM(E103),Калькулятор!G101))</f>
        <v/>
      </c>
      <c r="F104" s="33" t="str">
        <f>IF(T104&gt;(Калькулятор!$B$5+2),"",IF(T104=Калькулятор!$B$5+2,SUM($F$7:F103),Калькулятор!H101))</f>
        <v/>
      </c>
      <c r="G104" s="34" t="str">
        <f>IF(T104&gt;(Калькулятор!$B$5+2),"",IF(T104=Калькулятор!$B$5+2,0,IF(T104&lt;=Калькулятор!$B$5,0,0)))</f>
        <v/>
      </c>
      <c r="H104" s="34" t="str">
        <f>IF(T104&gt;(Калькулятор!$B$5+2),"",IF(T104=Калькулятор!$B$5+2,0,IF(T104&lt;=Калькулятор!$B$5,0,0)))</f>
        <v/>
      </c>
      <c r="I104" s="35" t="str">
        <f>IF(T104&gt;(Калькулятор!$B$5+2),"",IF(T104=Калькулятор!$B$5+2,0,IF(T104&lt;=Калькулятор!$B$5,0,0)))</f>
        <v/>
      </c>
      <c r="J104" s="33" t="str">
        <f>IF(T104&gt;(Калькулятор!$B$5+2),"",IF(T104=Калькулятор!$B$5+2,SUM($J$7:J103),IF(T104&lt;=Калькулятор!$B$5,0,0)))</f>
        <v/>
      </c>
      <c r="K104" s="36" t="str">
        <f>IF(T104&gt;(Калькулятор!$B$5+2),"",IF(T104=Калькулятор!$B$5+2,0,IF(T104&lt;=Калькулятор!$B$5,0,0)))</f>
        <v/>
      </c>
      <c r="L104" s="34" t="str">
        <f>IF(T104&gt;(Калькулятор!$B$5+2),"",IF(T104=Калькулятор!$B$5+2,0,IF(T104&lt;=Калькулятор!$B$5,0,0)))</f>
        <v/>
      </c>
      <c r="M104" s="34" t="str">
        <f>IF(T104&gt;(Калькулятор!$B$5+2),"",IF(T104=Калькулятор!$B$5+2,0,IF(T104&lt;=Калькулятор!$B$5,0,0)))</f>
        <v/>
      </c>
      <c r="N104" s="34" t="str">
        <f>IF(T104&gt;(Калькулятор!$B$5+2),"",IF(T104=Калькулятор!$B$5+2,0,IF(T104&lt;=Калькулятор!$B$5,0,0)))</f>
        <v/>
      </c>
      <c r="O104" s="34" t="str">
        <f>IF(T104&gt;(Калькулятор!$B$5+2),"",IF(T104=Калькулятор!$B$5+2,0,IF(T104&lt;=Калькулятор!$B$5,0,0)))</f>
        <v/>
      </c>
      <c r="P104" s="34" t="str">
        <f>IF(T104&gt;(Калькулятор!$B$5+2),"",IF(T104=Калькулятор!$B$5+2,0,IF(T104&lt;=Калькулятор!$B$5,0,0)))</f>
        <v/>
      </c>
      <c r="Q104" s="34" t="str">
        <f>IF(T104&gt;(Калькулятор!$B$5+2),"",IF(T104=Калькулятор!$B$5+2,0,IF(T104&lt;=Калькулятор!$B$5,0,0)))</f>
        <v/>
      </c>
      <c r="R104" s="37" t="str">
        <f>IF(T104&gt;(Калькулятор!$B$5+2),"",IF(T104=Калькулятор!$B$5+2,XIRR($D$7:D103,$B$7:B103,50),"Х"))</f>
        <v/>
      </c>
      <c r="S104" s="38" t="str">
        <f>IF(T104&gt;(Калькулятор!$B$5+2),"",IF(T104=Калькулятор!$B$5+2,F104+E104+J104,"Х"))</f>
        <v/>
      </c>
      <c r="T104" s="28">
        <v>98</v>
      </c>
      <c r="U104" s="29" t="str">
        <f ca="1">Калькулятор!E101</f>
        <v>погашено</v>
      </c>
    </row>
    <row r="105" spans="1:21" ht="15.6" x14ac:dyDescent="0.3">
      <c r="A105" s="30" t="str">
        <f>IF(T105&gt;(Калькулятор!$B$5+2),"",IF(T105=Калькулятор!$B$5+2,"Усього",Калькулятор!C102))</f>
        <v/>
      </c>
      <c r="B105" s="31" t="str">
        <f>IF(T105&gt;(Калькулятор!$B$5+2),"",IF(T105=Калькулятор!$B$5+2,"Х",Калькулятор!D102))</f>
        <v/>
      </c>
      <c r="C105" s="32" t="str">
        <f>IF(T105&gt;(Калькулятор!$B$5+2),"",IF(T105=Калькулятор!$B$5+2,SUM($C$8:C104),IFERROR(B105-B104,"")))</f>
        <v/>
      </c>
      <c r="D105" s="33" t="str">
        <f>IF(T105&gt;(Калькулятор!$B$5+2),"",IF(T105=Калькулятор!$B$5+2,SUM(D104),Калькулятор!I102))</f>
        <v/>
      </c>
      <c r="E105" s="33" t="str">
        <f>IF(T105&gt;(Калькулятор!$B$5+2),"",IF(T105=Калькулятор!$B$5+2,SUM(E104),Калькулятор!G102))</f>
        <v/>
      </c>
      <c r="F105" s="33" t="str">
        <f>IF(T105&gt;(Калькулятор!$B$5+2),"",IF(T105=Калькулятор!$B$5+2,SUM($F$7:F104),Калькулятор!H102))</f>
        <v/>
      </c>
      <c r="G105" s="34" t="str">
        <f>IF(T105&gt;(Калькулятор!$B$5+2),"",IF(T105=Калькулятор!$B$5+2,0,IF(T105&lt;=Калькулятор!$B$5,0,0)))</f>
        <v/>
      </c>
      <c r="H105" s="34" t="str">
        <f>IF(T105&gt;(Калькулятор!$B$5+2),"",IF(T105=Калькулятор!$B$5+2,0,IF(T105&lt;=Калькулятор!$B$5,0,0)))</f>
        <v/>
      </c>
      <c r="I105" s="35" t="str">
        <f>IF(T105&gt;(Калькулятор!$B$5+2),"",IF(T105=Калькулятор!$B$5+2,0,IF(T105&lt;=Калькулятор!$B$5,0,0)))</f>
        <v/>
      </c>
      <c r="J105" s="33" t="str">
        <f>IF(T105&gt;(Калькулятор!$B$5+2),"",IF(T105=Калькулятор!$B$5+2,SUM($J$7:J104),IF(T105&lt;=Калькулятор!$B$5,0,0)))</f>
        <v/>
      </c>
      <c r="K105" s="36" t="str">
        <f>IF(T105&gt;(Калькулятор!$B$5+2),"",IF(T105=Калькулятор!$B$5+2,0,IF(T105&lt;=Калькулятор!$B$5,0,0)))</f>
        <v/>
      </c>
      <c r="L105" s="34" t="str">
        <f>IF(T105&gt;(Калькулятор!$B$5+2),"",IF(T105=Калькулятор!$B$5+2,0,IF(T105&lt;=Калькулятор!$B$5,0,0)))</f>
        <v/>
      </c>
      <c r="M105" s="34" t="str">
        <f>IF(T105&gt;(Калькулятор!$B$5+2),"",IF(T105=Калькулятор!$B$5+2,0,IF(T105&lt;=Калькулятор!$B$5,0,0)))</f>
        <v/>
      </c>
      <c r="N105" s="34" t="str">
        <f>IF(T105&gt;(Калькулятор!$B$5+2),"",IF(T105=Калькулятор!$B$5+2,0,IF(T105&lt;=Калькулятор!$B$5,0,0)))</f>
        <v/>
      </c>
      <c r="O105" s="34" t="str">
        <f>IF(T105&gt;(Калькулятор!$B$5+2),"",IF(T105=Калькулятор!$B$5+2,0,IF(T105&lt;=Калькулятор!$B$5,0,0)))</f>
        <v/>
      </c>
      <c r="P105" s="34" t="str">
        <f>IF(T105&gt;(Калькулятор!$B$5+2),"",IF(T105=Калькулятор!$B$5+2,0,IF(T105&lt;=Калькулятор!$B$5,0,0)))</f>
        <v/>
      </c>
      <c r="Q105" s="34" t="str">
        <f>IF(T105&gt;(Калькулятор!$B$5+2),"",IF(T105=Калькулятор!$B$5+2,0,IF(T105&lt;=Калькулятор!$B$5,0,0)))</f>
        <v/>
      </c>
      <c r="R105" s="37" t="str">
        <f>IF(T105&gt;(Калькулятор!$B$5+2),"",IF(T105=Калькулятор!$B$5+2,XIRR($D$7:D104,$B$7:B104,50),"Х"))</f>
        <v/>
      </c>
      <c r="S105" s="38" t="str">
        <f>IF(T105&gt;(Калькулятор!$B$5+2),"",IF(T105=Калькулятор!$B$5+2,F105+E105+J105,"Х"))</f>
        <v/>
      </c>
      <c r="T105" s="28">
        <v>99</v>
      </c>
      <c r="U105" s="29" t="str">
        <f ca="1">Калькулятор!E102</f>
        <v>погашено</v>
      </c>
    </row>
    <row r="106" spans="1:21" ht="15.6" x14ac:dyDescent="0.3">
      <c r="A106" s="30" t="str">
        <f>IF(T106&gt;(Калькулятор!$B$5+2),"",IF(T106=Калькулятор!$B$5+2,"Усього",Калькулятор!C103))</f>
        <v/>
      </c>
      <c r="B106" s="31" t="str">
        <f>IF(T106&gt;(Калькулятор!$B$5+2),"",IF(T106=Калькулятор!$B$5+2,"Х",Калькулятор!D103))</f>
        <v/>
      </c>
      <c r="C106" s="32" t="str">
        <f>IF(T106&gt;(Калькулятор!$B$5+2),"",IF(T106=Калькулятор!$B$5+2,SUM($C$8:C105),IFERROR(B106-B105,"")))</f>
        <v/>
      </c>
      <c r="D106" s="33" t="str">
        <f>IF(T106&gt;(Калькулятор!$B$5+2),"",IF(T106=Калькулятор!$B$5+2,SUM(D105),Калькулятор!I103))</f>
        <v/>
      </c>
      <c r="E106" s="33" t="str">
        <f>IF(T106&gt;(Калькулятор!$B$5+2),"",IF(T106=Калькулятор!$B$5+2,SUM(E105),Калькулятор!G103))</f>
        <v/>
      </c>
      <c r="F106" s="33" t="str">
        <f>IF(T106&gt;(Калькулятор!$B$5+2),"",IF(T106=Калькулятор!$B$5+2,SUM($F$7:F105),Калькулятор!H103))</f>
        <v/>
      </c>
      <c r="G106" s="34" t="str">
        <f>IF(T106&gt;(Калькулятор!$B$5+2),"",IF(T106=Калькулятор!$B$5+2,0,IF(T106&lt;=Калькулятор!$B$5,0,0)))</f>
        <v/>
      </c>
      <c r="H106" s="34" t="str">
        <f>IF(T106&gt;(Калькулятор!$B$5+2),"",IF(T106=Калькулятор!$B$5+2,0,IF(T106&lt;=Калькулятор!$B$5,0,0)))</f>
        <v/>
      </c>
      <c r="I106" s="35" t="str">
        <f>IF(T106&gt;(Калькулятор!$B$5+2),"",IF(T106=Калькулятор!$B$5+2,0,IF(T106&lt;=Калькулятор!$B$5,0,0)))</f>
        <v/>
      </c>
      <c r="J106" s="33" t="str">
        <f>IF(T106&gt;(Калькулятор!$B$5+2),"",IF(T106=Калькулятор!$B$5+2,SUM($J$7:J105),IF(T106&lt;=Калькулятор!$B$5,0,0)))</f>
        <v/>
      </c>
      <c r="K106" s="36" t="str">
        <f>IF(T106&gt;(Калькулятор!$B$5+2),"",IF(T106=Калькулятор!$B$5+2,0,IF(T106&lt;=Калькулятор!$B$5,0,0)))</f>
        <v/>
      </c>
      <c r="L106" s="34" t="str">
        <f>IF(T106&gt;(Калькулятор!$B$5+2),"",IF(T106=Калькулятор!$B$5+2,0,IF(T106&lt;=Калькулятор!$B$5,0,0)))</f>
        <v/>
      </c>
      <c r="M106" s="34" t="str">
        <f>IF(T106&gt;(Калькулятор!$B$5+2),"",IF(T106=Калькулятор!$B$5+2,0,IF(T106&lt;=Калькулятор!$B$5,0,0)))</f>
        <v/>
      </c>
      <c r="N106" s="34" t="str">
        <f>IF(T106&gt;(Калькулятор!$B$5+2),"",IF(T106=Калькулятор!$B$5+2,0,IF(T106&lt;=Калькулятор!$B$5,0,0)))</f>
        <v/>
      </c>
      <c r="O106" s="34" t="str">
        <f>IF(T106&gt;(Калькулятор!$B$5+2),"",IF(T106=Калькулятор!$B$5+2,0,IF(T106&lt;=Калькулятор!$B$5,0,0)))</f>
        <v/>
      </c>
      <c r="P106" s="34" t="str">
        <f>IF(T106&gt;(Калькулятор!$B$5+2),"",IF(T106=Калькулятор!$B$5+2,0,IF(T106&lt;=Калькулятор!$B$5,0,0)))</f>
        <v/>
      </c>
      <c r="Q106" s="34" t="str">
        <f>IF(T106&gt;(Калькулятор!$B$5+2),"",IF(T106=Калькулятор!$B$5+2,0,IF(T106&lt;=Калькулятор!$B$5,0,0)))</f>
        <v/>
      </c>
      <c r="R106" s="37" t="str">
        <f>IF(T106&gt;(Калькулятор!$B$5+2),"",IF(T106=Калькулятор!$B$5+2,XIRR($D$7:D105,$B$7:B105,50),"Х"))</f>
        <v/>
      </c>
      <c r="S106" s="38" t="str">
        <f>IF(T106&gt;(Калькулятор!$B$5+2),"",IF(T106=Калькулятор!$B$5+2,F106+E106+J106,"Х"))</f>
        <v/>
      </c>
      <c r="T106" s="28">
        <v>100</v>
      </c>
      <c r="U106" s="29" t="str">
        <f ca="1">Калькулятор!E103</f>
        <v>погашено</v>
      </c>
    </row>
    <row r="107" spans="1:21" ht="15.6" x14ac:dyDescent="0.3">
      <c r="A107" s="30" t="str">
        <f>IF(T107&gt;(Калькулятор!$B$5+2),"",IF(T107=Калькулятор!$B$5+2,"Усього",Калькулятор!C104))</f>
        <v/>
      </c>
      <c r="B107" s="31" t="str">
        <f>IF(T107&gt;(Калькулятор!$B$5+2),"",IF(T107=Калькулятор!$B$5+2,"Х",Калькулятор!D104))</f>
        <v/>
      </c>
      <c r="C107" s="32" t="str">
        <f>IF(T107&gt;(Калькулятор!$B$5+2),"",IF(T107=Калькулятор!$B$5+2,SUM($C$8:C106),IFERROR(B107-B106,"")))</f>
        <v/>
      </c>
      <c r="D107" s="33" t="str">
        <f>IF(T107&gt;(Калькулятор!$B$5+2),"",IF(T107=Калькулятор!$B$5+2,SUM(D106),Калькулятор!I104))</f>
        <v/>
      </c>
      <c r="E107" s="33" t="str">
        <f>IF(T107&gt;(Калькулятор!$B$5+2),"",IF(T107=Калькулятор!$B$5+2,SUM(E106),Калькулятор!G104))</f>
        <v/>
      </c>
      <c r="F107" s="33" t="str">
        <f>IF(T107&gt;(Калькулятор!$B$5+2),"",IF(T107=Калькулятор!$B$5+2,SUM($F$7:F106),Калькулятор!H104))</f>
        <v/>
      </c>
      <c r="G107" s="34" t="str">
        <f>IF(T107&gt;(Калькулятор!$B$5+2),"",IF(T107=Калькулятор!$B$5+2,0,IF(T107&lt;=Калькулятор!$B$5,0,0)))</f>
        <v/>
      </c>
      <c r="H107" s="34" t="str">
        <f>IF(T107&gt;(Калькулятор!$B$5+2),"",IF(T107=Калькулятор!$B$5+2,0,IF(T107&lt;=Калькулятор!$B$5,0,0)))</f>
        <v/>
      </c>
      <c r="I107" s="35" t="str">
        <f>IF(T107&gt;(Калькулятор!$B$5+2),"",IF(T107=Калькулятор!$B$5+2,0,IF(T107&lt;=Калькулятор!$B$5,0,0)))</f>
        <v/>
      </c>
      <c r="J107" s="33" t="str">
        <f>IF(T107&gt;(Калькулятор!$B$5+2),"",IF(T107=Калькулятор!$B$5+2,SUM($J$7:J106),IF(T107&lt;=Калькулятор!$B$5,0,0)))</f>
        <v/>
      </c>
      <c r="K107" s="36" t="str">
        <f>IF(T107&gt;(Калькулятор!$B$5+2),"",IF(T107=Калькулятор!$B$5+2,0,IF(T107&lt;=Калькулятор!$B$5,0,0)))</f>
        <v/>
      </c>
      <c r="L107" s="34" t="str">
        <f>IF(T107&gt;(Калькулятор!$B$5+2),"",IF(T107=Калькулятор!$B$5+2,0,IF(T107&lt;=Калькулятор!$B$5,0,0)))</f>
        <v/>
      </c>
      <c r="M107" s="34" t="str">
        <f>IF(T107&gt;(Калькулятор!$B$5+2),"",IF(T107=Калькулятор!$B$5+2,0,IF(T107&lt;=Калькулятор!$B$5,0,0)))</f>
        <v/>
      </c>
      <c r="N107" s="34" t="str">
        <f>IF(T107&gt;(Калькулятор!$B$5+2),"",IF(T107=Калькулятор!$B$5+2,0,IF(T107&lt;=Калькулятор!$B$5,0,0)))</f>
        <v/>
      </c>
      <c r="O107" s="34" t="str">
        <f>IF(T107&gt;(Калькулятор!$B$5+2),"",IF(T107=Калькулятор!$B$5+2,0,IF(T107&lt;=Калькулятор!$B$5,0,0)))</f>
        <v/>
      </c>
      <c r="P107" s="34" t="str">
        <f>IF(T107&gt;(Калькулятор!$B$5+2),"",IF(T107=Калькулятор!$B$5+2,0,IF(T107&lt;=Калькулятор!$B$5,0,0)))</f>
        <v/>
      </c>
      <c r="Q107" s="34" t="str">
        <f>IF(T107&gt;(Калькулятор!$B$5+2),"",IF(T107=Калькулятор!$B$5+2,0,IF(T107&lt;=Калькулятор!$B$5,0,0)))</f>
        <v/>
      </c>
      <c r="R107" s="37" t="str">
        <f>IF(T107&gt;(Калькулятор!$B$5+2),"",IF(T107=Калькулятор!$B$5+2,XIRR($D$7:D106,$B$7:B106,50),"Х"))</f>
        <v/>
      </c>
      <c r="S107" s="38" t="str">
        <f>IF(T107&gt;(Калькулятор!$B$5+2),"",IF(T107=Калькулятор!$B$5+2,F107+E107+J107,"Х"))</f>
        <v/>
      </c>
      <c r="T107" s="28">
        <v>101</v>
      </c>
      <c r="U107" s="29" t="str">
        <f ca="1">Калькулятор!E104</f>
        <v>погашено</v>
      </c>
    </row>
    <row r="108" spans="1:21" ht="15.6" x14ac:dyDescent="0.3">
      <c r="A108" s="30" t="str">
        <f>IF(T108&gt;(Калькулятор!$B$5+2),"",IF(T108=Калькулятор!$B$5+2,"Усього",Калькулятор!C105))</f>
        <v/>
      </c>
      <c r="B108" s="31" t="str">
        <f>IF(T108&gt;(Калькулятор!$B$5+2),"",IF(T108=Калькулятор!$B$5+2,"Х",Калькулятор!D105))</f>
        <v/>
      </c>
      <c r="C108" s="32" t="str">
        <f>IF(T108&gt;(Калькулятор!$B$5+2),"",IF(T108=Калькулятор!$B$5+2,SUM($C$8:C107),IFERROR(B108-B107,"")))</f>
        <v/>
      </c>
      <c r="D108" s="33" t="str">
        <f>IF(T108&gt;(Калькулятор!$B$5+2),"",IF(T108=Калькулятор!$B$5+2,SUM(D107),Калькулятор!I105))</f>
        <v/>
      </c>
      <c r="E108" s="33" t="str">
        <f>IF(T108&gt;(Калькулятор!$B$5+2),"",IF(T108=Калькулятор!$B$5+2,SUM(E107),Калькулятор!G105))</f>
        <v/>
      </c>
      <c r="F108" s="33" t="str">
        <f>IF(T108&gt;(Калькулятор!$B$5+2),"",IF(T108=Калькулятор!$B$5+2,SUM($F$7:F107),Калькулятор!H105))</f>
        <v/>
      </c>
      <c r="G108" s="34" t="str">
        <f>IF(T108&gt;(Калькулятор!$B$5+2),"",IF(T108=Калькулятор!$B$5+2,0,IF(T108&lt;=Калькулятор!$B$5,0,0)))</f>
        <v/>
      </c>
      <c r="H108" s="34" t="str">
        <f>IF(T108&gt;(Калькулятор!$B$5+2),"",IF(T108=Калькулятор!$B$5+2,0,IF(T108&lt;=Калькулятор!$B$5,0,0)))</f>
        <v/>
      </c>
      <c r="I108" s="35" t="str">
        <f>IF(T108&gt;(Калькулятор!$B$5+2),"",IF(T108=Калькулятор!$B$5+2,0,IF(T108&lt;=Калькулятор!$B$5,0,0)))</f>
        <v/>
      </c>
      <c r="J108" s="33" t="str">
        <f>IF(T108&gt;(Калькулятор!$B$5+2),"",IF(T108=Калькулятор!$B$5+2,SUM($J$7:J107),IF(T108&lt;=Калькулятор!$B$5,0,0)))</f>
        <v/>
      </c>
      <c r="K108" s="36" t="str">
        <f>IF(T108&gt;(Калькулятор!$B$5+2),"",IF(T108=Калькулятор!$B$5+2,0,IF(T108&lt;=Калькулятор!$B$5,0,0)))</f>
        <v/>
      </c>
      <c r="L108" s="34" t="str">
        <f>IF(T108&gt;(Калькулятор!$B$5+2),"",IF(T108=Калькулятор!$B$5+2,0,IF(T108&lt;=Калькулятор!$B$5,0,0)))</f>
        <v/>
      </c>
      <c r="M108" s="34" t="str">
        <f>IF(T108&gt;(Калькулятор!$B$5+2),"",IF(T108=Калькулятор!$B$5+2,0,IF(T108&lt;=Калькулятор!$B$5,0,0)))</f>
        <v/>
      </c>
      <c r="N108" s="34" t="str">
        <f>IF(T108&gt;(Калькулятор!$B$5+2),"",IF(T108=Калькулятор!$B$5+2,0,IF(T108&lt;=Калькулятор!$B$5,0,0)))</f>
        <v/>
      </c>
      <c r="O108" s="34" t="str">
        <f>IF(T108&gt;(Калькулятор!$B$5+2),"",IF(T108=Калькулятор!$B$5+2,0,IF(T108&lt;=Калькулятор!$B$5,0,0)))</f>
        <v/>
      </c>
      <c r="P108" s="34" t="str">
        <f>IF(T108&gt;(Калькулятор!$B$5+2),"",IF(T108=Калькулятор!$B$5+2,0,IF(T108&lt;=Калькулятор!$B$5,0,0)))</f>
        <v/>
      </c>
      <c r="Q108" s="34" t="str">
        <f>IF(T108&gt;(Калькулятор!$B$5+2),"",IF(T108=Калькулятор!$B$5+2,0,IF(T108&lt;=Калькулятор!$B$5,0,0)))</f>
        <v/>
      </c>
      <c r="R108" s="37" t="str">
        <f>IF(T108&gt;(Калькулятор!$B$5+2),"",IF(T108=Калькулятор!$B$5+2,XIRR($D$7:D107,$B$7:B107,50),"Х"))</f>
        <v/>
      </c>
      <c r="S108" s="38" t="str">
        <f>IF(T108&gt;(Калькулятор!$B$5+2),"",IF(T108=Калькулятор!$B$5+2,F108+E108+J108,"Х"))</f>
        <v/>
      </c>
      <c r="T108" s="28">
        <v>102</v>
      </c>
      <c r="U108" s="29" t="str">
        <f ca="1">Калькулятор!E105</f>
        <v>погашено</v>
      </c>
    </row>
    <row r="109" spans="1:21" ht="15.6" x14ac:dyDescent="0.3">
      <c r="A109" s="30" t="str">
        <f>IF(T109&gt;(Калькулятор!$B$5+2),"",IF(T109=Калькулятор!$B$5+2,"Усього",Калькулятор!C106))</f>
        <v/>
      </c>
      <c r="B109" s="31" t="str">
        <f>IF(T109&gt;(Калькулятор!$B$5+2),"",IF(T109=Калькулятор!$B$5+2,"Х",Калькулятор!D106))</f>
        <v/>
      </c>
      <c r="C109" s="32" t="str">
        <f>IF(T109&gt;(Калькулятор!$B$5+2),"",IF(T109=Калькулятор!$B$5+2,SUM($C$8:C108),IFERROR(B109-B108,"")))</f>
        <v/>
      </c>
      <c r="D109" s="33" t="str">
        <f>IF(T109&gt;(Калькулятор!$B$5+2),"",IF(T109=Калькулятор!$B$5+2,SUM(D108),Калькулятор!I106))</f>
        <v/>
      </c>
      <c r="E109" s="33" t="str">
        <f>IF(T109&gt;(Калькулятор!$B$5+2),"",IF(T109=Калькулятор!$B$5+2,SUM(E108),Калькулятор!G106))</f>
        <v/>
      </c>
      <c r="F109" s="33" t="str">
        <f>IF(T109&gt;(Калькулятор!$B$5+2),"",IF(T109=Калькулятор!$B$5+2,SUM($F$7:F108),Калькулятор!H106))</f>
        <v/>
      </c>
      <c r="G109" s="34" t="str">
        <f>IF(T109&gt;(Калькулятор!$B$5+2),"",IF(T109=Калькулятор!$B$5+2,0,IF(T109&lt;=Калькулятор!$B$5,0,0)))</f>
        <v/>
      </c>
      <c r="H109" s="34" t="str">
        <f>IF(T109&gt;(Калькулятор!$B$5+2),"",IF(T109=Калькулятор!$B$5+2,0,IF(T109&lt;=Калькулятор!$B$5,0,0)))</f>
        <v/>
      </c>
      <c r="I109" s="35" t="str">
        <f>IF(T109&gt;(Калькулятор!$B$5+2),"",IF(T109=Калькулятор!$B$5+2,0,IF(T109&lt;=Калькулятор!$B$5,0,0)))</f>
        <v/>
      </c>
      <c r="J109" s="33" t="str">
        <f>IF(T109&gt;(Калькулятор!$B$5+2),"",IF(T109=Калькулятор!$B$5+2,SUM($J$7:J108),IF(T109&lt;=Калькулятор!$B$5,0,0)))</f>
        <v/>
      </c>
      <c r="K109" s="36" t="str">
        <f>IF(T109&gt;(Калькулятор!$B$5+2),"",IF(T109=Калькулятор!$B$5+2,0,IF(T109&lt;=Калькулятор!$B$5,0,0)))</f>
        <v/>
      </c>
      <c r="L109" s="34" t="str">
        <f>IF(T109&gt;(Калькулятор!$B$5+2),"",IF(T109=Калькулятор!$B$5+2,0,IF(T109&lt;=Калькулятор!$B$5,0,0)))</f>
        <v/>
      </c>
      <c r="M109" s="34" t="str">
        <f>IF(T109&gt;(Калькулятор!$B$5+2),"",IF(T109=Калькулятор!$B$5+2,0,IF(T109&lt;=Калькулятор!$B$5,0,0)))</f>
        <v/>
      </c>
      <c r="N109" s="34" t="str">
        <f>IF(T109&gt;(Калькулятор!$B$5+2),"",IF(T109=Калькулятор!$B$5+2,0,IF(T109&lt;=Калькулятор!$B$5,0,0)))</f>
        <v/>
      </c>
      <c r="O109" s="34" t="str">
        <f>IF(T109&gt;(Калькулятор!$B$5+2),"",IF(T109=Калькулятор!$B$5+2,0,IF(T109&lt;=Калькулятор!$B$5,0,0)))</f>
        <v/>
      </c>
      <c r="P109" s="34" t="str">
        <f>IF(T109&gt;(Калькулятор!$B$5+2),"",IF(T109=Калькулятор!$B$5+2,0,IF(T109&lt;=Калькулятор!$B$5,0,0)))</f>
        <v/>
      </c>
      <c r="Q109" s="34" t="str">
        <f>IF(T109&gt;(Калькулятор!$B$5+2),"",IF(T109=Калькулятор!$B$5+2,0,IF(T109&lt;=Калькулятор!$B$5,0,0)))</f>
        <v/>
      </c>
      <c r="R109" s="37" t="str">
        <f>IF(T109&gt;(Калькулятор!$B$5+2),"",IF(T109=Калькулятор!$B$5+2,XIRR($D$7:D108,$B$7:B108,50),"Х"))</f>
        <v/>
      </c>
      <c r="S109" s="38" t="str">
        <f>IF(T109&gt;(Калькулятор!$B$5+2),"",IF(T109=Калькулятор!$B$5+2,F109+E109+J109,"Х"))</f>
        <v/>
      </c>
      <c r="T109" s="28">
        <v>103</v>
      </c>
      <c r="U109" s="29" t="str">
        <f ca="1">Калькулятор!E106</f>
        <v>погашено</v>
      </c>
    </row>
    <row r="110" spans="1:21" ht="15.6" x14ac:dyDescent="0.3">
      <c r="A110" s="30" t="str">
        <f>IF(T110&gt;(Калькулятор!$B$5+2),"",IF(T110=Калькулятор!$B$5+2,"Усього",Калькулятор!C107))</f>
        <v/>
      </c>
      <c r="B110" s="31" t="str">
        <f>IF(T110&gt;(Калькулятор!$B$5+2),"",IF(T110=Калькулятор!$B$5+2,"Х",Калькулятор!D107))</f>
        <v/>
      </c>
      <c r="C110" s="32" t="str">
        <f>IF(T110&gt;(Калькулятор!$B$5+2),"",IF(T110=Калькулятор!$B$5+2,SUM($C$8:C109),IFERROR(B110-B109,"")))</f>
        <v/>
      </c>
      <c r="D110" s="33" t="str">
        <f>IF(T110&gt;(Калькулятор!$B$5+2),"",IF(T110=Калькулятор!$B$5+2,SUM(D109),Калькулятор!I107))</f>
        <v/>
      </c>
      <c r="E110" s="33" t="str">
        <f>IF(T110&gt;(Калькулятор!$B$5+2),"",IF(T110=Калькулятор!$B$5+2,SUM(E109),Калькулятор!G107))</f>
        <v/>
      </c>
      <c r="F110" s="33" t="str">
        <f>IF(T110&gt;(Калькулятор!$B$5+2),"",IF(T110=Калькулятор!$B$5+2,SUM($F$7:F109),Калькулятор!H107))</f>
        <v/>
      </c>
      <c r="G110" s="34" t="str">
        <f>IF(T110&gt;(Калькулятор!$B$5+2),"",IF(T110=Калькулятор!$B$5+2,0,IF(T110&lt;=Калькулятор!$B$5,0,0)))</f>
        <v/>
      </c>
      <c r="H110" s="34" t="str">
        <f>IF(T110&gt;(Калькулятор!$B$5+2),"",IF(T110=Калькулятор!$B$5+2,0,IF(T110&lt;=Калькулятор!$B$5,0,0)))</f>
        <v/>
      </c>
      <c r="I110" s="35" t="str">
        <f>IF(T110&gt;(Калькулятор!$B$5+2),"",IF(T110=Калькулятор!$B$5+2,0,IF(T110&lt;=Калькулятор!$B$5,0,0)))</f>
        <v/>
      </c>
      <c r="J110" s="33" t="str">
        <f>IF(T110&gt;(Калькулятор!$B$5+2),"",IF(T110=Калькулятор!$B$5+2,SUM($J$7:J109),IF(T110&lt;=Калькулятор!$B$5,0,0)))</f>
        <v/>
      </c>
      <c r="K110" s="36" t="str">
        <f>IF(T110&gt;(Калькулятор!$B$5+2),"",IF(T110=Калькулятор!$B$5+2,0,IF(T110&lt;=Калькулятор!$B$5,0,0)))</f>
        <v/>
      </c>
      <c r="L110" s="34" t="str">
        <f>IF(T110&gt;(Калькулятор!$B$5+2),"",IF(T110=Калькулятор!$B$5+2,0,IF(T110&lt;=Калькулятор!$B$5,0,0)))</f>
        <v/>
      </c>
      <c r="M110" s="34" t="str">
        <f>IF(T110&gt;(Калькулятор!$B$5+2),"",IF(T110=Калькулятор!$B$5+2,0,IF(T110&lt;=Калькулятор!$B$5,0,0)))</f>
        <v/>
      </c>
      <c r="N110" s="34" t="str">
        <f>IF(T110&gt;(Калькулятор!$B$5+2),"",IF(T110=Калькулятор!$B$5+2,0,IF(T110&lt;=Калькулятор!$B$5,0,0)))</f>
        <v/>
      </c>
      <c r="O110" s="34" t="str">
        <f>IF(T110&gt;(Калькулятор!$B$5+2),"",IF(T110=Калькулятор!$B$5+2,0,IF(T110&lt;=Калькулятор!$B$5,0,0)))</f>
        <v/>
      </c>
      <c r="P110" s="34" t="str">
        <f>IF(T110&gt;(Калькулятор!$B$5+2),"",IF(T110=Калькулятор!$B$5+2,0,IF(T110&lt;=Калькулятор!$B$5,0,0)))</f>
        <v/>
      </c>
      <c r="Q110" s="34" t="str">
        <f>IF(T110&gt;(Калькулятор!$B$5+2),"",IF(T110=Калькулятор!$B$5+2,0,IF(T110&lt;=Калькулятор!$B$5,0,0)))</f>
        <v/>
      </c>
      <c r="R110" s="37" t="str">
        <f>IF(T110&gt;(Калькулятор!$B$5+2),"",IF(T110=Калькулятор!$B$5+2,XIRR($D$7:D109,$B$7:B109,50),"Х"))</f>
        <v/>
      </c>
      <c r="S110" s="38" t="str">
        <f>IF(T110&gt;(Калькулятор!$B$5+2),"",IF(T110=Калькулятор!$B$5+2,F110+E110+J110,"Х"))</f>
        <v/>
      </c>
      <c r="T110" s="28">
        <v>104</v>
      </c>
      <c r="U110" s="29" t="str">
        <f ca="1">Калькулятор!E107</f>
        <v>погашено</v>
      </c>
    </row>
    <row r="111" spans="1:21" ht="15.6" x14ac:dyDescent="0.3">
      <c r="A111" s="30" t="str">
        <f>IF(T111&gt;(Калькулятор!$B$5+2),"",IF(T111=Калькулятор!$B$5+2,"Усього",Калькулятор!C108))</f>
        <v/>
      </c>
      <c r="B111" s="31" t="str">
        <f>IF(T111&gt;(Калькулятор!$B$5+2),"",IF(T111=Калькулятор!$B$5+2,"Х",Калькулятор!D108))</f>
        <v/>
      </c>
      <c r="C111" s="32" t="str">
        <f>IF(T111&gt;(Калькулятор!$B$5+2),"",IF(T111=Калькулятор!$B$5+2,SUM($C$8:C110),IFERROR(B111-B110,"")))</f>
        <v/>
      </c>
      <c r="D111" s="33" t="str">
        <f>IF(T111&gt;(Калькулятор!$B$5+2),"",IF(T111=Калькулятор!$B$5+2,SUM(D110),Калькулятор!I108))</f>
        <v/>
      </c>
      <c r="E111" s="33" t="str">
        <f>IF(T111&gt;(Калькулятор!$B$5+2),"",IF(T111=Калькулятор!$B$5+2,SUM(E110),Калькулятор!G108))</f>
        <v/>
      </c>
      <c r="F111" s="33" t="str">
        <f>IF(T111&gt;(Калькулятор!$B$5+2),"",IF(T111=Калькулятор!$B$5+2,SUM($F$7:F110),Калькулятор!H108))</f>
        <v/>
      </c>
      <c r="G111" s="34" t="str">
        <f>IF(T111&gt;(Калькулятор!$B$5+2),"",IF(T111=Калькулятор!$B$5+2,0,IF(T111&lt;=Калькулятор!$B$5,0,0)))</f>
        <v/>
      </c>
      <c r="H111" s="34" t="str">
        <f>IF(T111&gt;(Калькулятор!$B$5+2),"",IF(T111=Калькулятор!$B$5+2,0,IF(T111&lt;=Калькулятор!$B$5,0,0)))</f>
        <v/>
      </c>
      <c r="I111" s="35" t="str">
        <f>IF(T111&gt;(Калькулятор!$B$5+2),"",IF(T111=Калькулятор!$B$5+2,0,IF(T111&lt;=Калькулятор!$B$5,0,0)))</f>
        <v/>
      </c>
      <c r="J111" s="33" t="str">
        <f>IF(T111&gt;(Калькулятор!$B$5+2),"",IF(T111=Калькулятор!$B$5+2,SUM($J$7:J110),IF(T111&lt;=Калькулятор!$B$5,0,0)))</f>
        <v/>
      </c>
      <c r="K111" s="36" t="str">
        <f>IF(T111&gt;(Калькулятор!$B$5+2),"",IF(T111=Калькулятор!$B$5+2,0,IF(T111&lt;=Калькулятор!$B$5,0,0)))</f>
        <v/>
      </c>
      <c r="L111" s="34" t="str">
        <f>IF(T111&gt;(Калькулятор!$B$5+2),"",IF(T111=Калькулятор!$B$5+2,0,IF(T111&lt;=Калькулятор!$B$5,0,0)))</f>
        <v/>
      </c>
      <c r="M111" s="34" t="str">
        <f>IF(T111&gt;(Калькулятор!$B$5+2),"",IF(T111=Калькулятор!$B$5+2,0,IF(T111&lt;=Калькулятор!$B$5,0,0)))</f>
        <v/>
      </c>
      <c r="N111" s="34" t="str">
        <f>IF(T111&gt;(Калькулятор!$B$5+2),"",IF(T111=Калькулятор!$B$5+2,0,IF(T111&lt;=Калькулятор!$B$5,0,0)))</f>
        <v/>
      </c>
      <c r="O111" s="34" t="str">
        <f>IF(T111&gt;(Калькулятор!$B$5+2),"",IF(T111=Калькулятор!$B$5+2,0,IF(T111&lt;=Калькулятор!$B$5,0,0)))</f>
        <v/>
      </c>
      <c r="P111" s="34" t="str">
        <f>IF(T111&gt;(Калькулятор!$B$5+2),"",IF(T111=Калькулятор!$B$5+2,0,IF(T111&lt;=Калькулятор!$B$5,0,0)))</f>
        <v/>
      </c>
      <c r="Q111" s="34" t="str">
        <f>IF(T111&gt;(Калькулятор!$B$5+2),"",IF(T111=Калькулятор!$B$5+2,0,IF(T111&lt;=Калькулятор!$B$5,0,0)))</f>
        <v/>
      </c>
      <c r="R111" s="37" t="str">
        <f>IF(T111&gt;(Калькулятор!$B$5+2),"",IF(T111=Калькулятор!$B$5+2,XIRR($D$7:D110,$B$7:B110,50),"Х"))</f>
        <v/>
      </c>
      <c r="S111" s="38" t="str">
        <f>IF(T111&gt;(Калькулятор!$B$5+2),"",IF(T111=Калькулятор!$B$5+2,F111+E111+J111,"Х"))</f>
        <v/>
      </c>
      <c r="T111" s="28">
        <v>105</v>
      </c>
      <c r="U111" s="29" t="str">
        <f ca="1">Калькулятор!E108</f>
        <v>погашено</v>
      </c>
    </row>
    <row r="112" spans="1:21" ht="15.6" x14ac:dyDescent="0.3">
      <c r="A112" s="30" t="str">
        <f>IF(T112&gt;(Калькулятор!$B$5+2),"",IF(T112=Калькулятор!$B$5+2,"Усього",Калькулятор!C109))</f>
        <v/>
      </c>
      <c r="B112" s="31" t="str">
        <f>IF(T112&gt;(Калькулятор!$B$5+2),"",IF(T112=Калькулятор!$B$5+2,"Х",Калькулятор!D109))</f>
        <v/>
      </c>
      <c r="C112" s="32" t="str">
        <f>IF(T112&gt;(Калькулятор!$B$5+2),"",IF(T112=Калькулятор!$B$5+2,SUM($C$8:C111),IFERROR(B112-B111,"")))</f>
        <v/>
      </c>
      <c r="D112" s="33" t="str">
        <f>IF(T112&gt;(Калькулятор!$B$5+2),"",IF(T112=Калькулятор!$B$5+2,SUM(D111),Калькулятор!I109))</f>
        <v/>
      </c>
      <c r="E112" s="33" t="str">
        <f>IF(T112&gt;(Калькулятор!$B$5+2),"",IF(T112=Калькулятор!$B$5+2,SUM(E111),Калькулятор!G109))</f>
        <v/>
      </c>
      <c r="F112" s="33" t="str">
        <f>IF(T112&gt;(Калькулятор!$B$5+2),"",IF(T112=Калькулятор!$B$5+2,SUM($F$7:F111),Калькулятор!H109))</f>
        <v/>
      </c>
      <c r="G112" s="34" t="str">
        <f>IF(T112&gt;(Калькулятор!$B$5+2),"",IF(T112=Калькулятор!$B$5+2,0,IF(T112&lt;=Калькулятор!$B$5,0,0)))</f>
        <v/>
      </c>
      <c r="H112" s="34" t="str">
        <f>IF(T112&gt;(Калькулятор!$B$5+2),"",IF(T112=Калькулятор!$B$5+2,0,IF(T112&lt;=Калькулятор!$B$5,0,0)))</f>
        <v/>
      </c>
      <c r="I112" s="35" t="str">
        <f>IF(T112&gt;(Калькулятор!$B$5+2),"",IF(T112=Калькулятор!$B$5+2,0,IF(T112&lt;=Калькулятор!$B$5,0,0)))</f>
        <v/>
      </c>
      <c r="J112" s="33" t="str">
        <f>IF(T112&gt;(Калькулятор!$B$5+2),"",IF(T112=Калькулятор!$B$5+2,SUM($J$7:J111),IF(T112&lt;=Калькулятор!$B$5,0,0)))</f>
        <v/>
      </c>
      <c r="K112" s="36" t="str">
        <f>IF(T112&gt;(Калькулятор!$B$5+2),"",IF(T112=Калькулятор!$B$5+2,0,IF(T112&lt;=Калькулятор!$B$5,0,0)))</f>
        <v/>
      </c>
      <c r="L112" s="34" t="str">
        <f>IF(T112&gt;(Калькулятор!$B$5+2),"",IF(T112=Калькулятор!$B$5+2,0,IF(T112&lt;=Калькулятор!$B$5,0,0)))</f>
        <v/>
      </c>
      <c r="M112" s="34" t="str">
        <f>IF(T112&gt;(Калькулятор!$B$5+2),"",IF(T112=Калькулятор!$B$5+2,0,IF(T112&lt;=Калькулятор!$B$5,0,0)))</f>
        <v/>
      </c>
      <c r="N112" s="34" t="str">
        <f>IF(T112&gt;(Калькулятор!$B$5+2),"",IF(T112=Калькулятор!$B$5+2,0,IF(T112&lt;=Калькулятор!$B$5,0,0)))</f>
        <v/>
      </c>
      <c r="O112" s="34" t="str">
        <f>IF(T112&gt;(Калькулятор!$B$5+2),"",IF(T112=Калькулятор!$B$5+2,0,IF(T112&lt;=Калькулятор!$B$5,0,0)))</f>
        <v/>
      </c>
      <c r="P112" s="34" t="str">
        <f>IF(T112&gt;(Калькулятор!$B$5+2),"",IF(T112=Калькулятор!$B$5+2,0,IF(T112&lt;=Калькулятор!$B$5,0,0)))</f>
        <v/>
      </c>
      <c r="Q112" s="34" t="str">
        <f>IF(T112&gt;(Калькулятор!$B$5+2),"",IF(T112=Калькулятор!$B$5+2,0,IF(T112&lt;=Калькулятор!$B$5,0,0)))</f>
        <v/>
      </c>
      <c r="R112" s="37" t="str">
        <f>IF(T112&gt;(Калькулятор!$B$5+2),"",IF(T112=Калькулятор!$B$5+2,XIRR($D$7:D111,$B$7:B111,50),"Х"))</f>
        <v/>
      </c>
      <c r="S112" s="38" t="str">
        <f>IF(T112&gt;(Калькулятор!$B$5+2),"",IF(T112=Калькулятор!$B$5+2,F112+E112+J112,"Х"))</f>
        <v/>
      </c>
      <c r="T112" s="28">
        <v>106</v>
      </c>
      <c r="U112" s="29" t="str">
        <f ca="1">Калькулятор!E109</f>
        <v>погашено</v>
      </c>
    </row>
    <row r="113" spans="1:21" ht="15.6" x14ac:dyDescent="0.3">
      <c r="A113" s="30" t="str">
        <f>IF(T113&gt;(Калькулятор!$B$5+2),"",IF(T113=Калькулятор!$B$5+2,"Усього",Калькулятор!C110))</f>
        <v/>
      </c>
      <c r="B113" s="31" t="str">
        <f>IF(T113&gt;(Калькулятор!$B$5+2),"",IF(T113=Калькулятор!$B$5+2,"Х",Калькулятор!D110))</f>
        <v/>
      </c>
      <c r="C113" s="32" t="str">
        <f>IF(T113&gt;(Калькулятор!$B$5+2),"",IF(T113=Калькулятор!$B$5+2,SUM($C$8:C112),IFERROR(B113-B112,"")))</f>
        <v/>
      </c>
      <c r="D113" s="33" t="str">
        <f>IF(T113&gt;(Калькулятор!$B$5+2),"",IF(T113=Калькулятор!$B$5+2,SUM(D112),Калькулятор!I110))</f>
        <v/>
      </c>
      <c r="E113" s="33" t="str">
        <f>IF(T113&gt;(Калькулятор!$B$5+2),"",IF(T113=Калькулятор!$B$5+2,SUM(E112),Калькулятор!G110))</f>
        <v/>
      </c>
      <c r="F113" s="33" t="str">
        <f>IF(T113&gt;(Калькулятор!$B$5+2),"",IF(T113=Калькулятор!$B$5+2,SUM($F$7:F112),Калькулятор!H110))</f>
        <v/>
      </c>
      <c r="G113" s="34" t="str">
        <f>IF(T113&gt;(Калькулятор!$B$5+2),"",IF(T113=Калькулятор!$B$5+2,0,IF(T113&lt;=Калькулятор!$B$5,0,0)))</f>
        <v/>
      </c>
      <c r="H113" s="34" t="str">
        <f>IF(T113&gt;(Калькулятор!$B$5+2),"",IF(T113=Калькулятор!$B$5+2,0,IF(T113&lt;=Калькулятор!$B$5,0,0)))</f>
        <v/>
      </c>
      <c r="I113" s="35" t="str">
        <f>IF(T113&gt;(Калькулятор!$B$5+2),"",IF(T113=Калькулятор!$B$5+2,0,IF(T113&lt;=Калькулятор!$B$5,0,0)))</f>
        <v/>
      </c>
      <c r="J113" s="33" t="str">
        <f>IF(T113&gt;(Калькулятор!$B$5+2),"",IF(T113=Калькулятор!$B$5+2,SUM($J$7:J112),IF(T113&lt;=Калькулятор!$B$5,0,0)))</f>
        <v/>
      </c>
      <c r="K113" s="36" t="str">
        <f>IF(T113&gt;(Калькулятор!$B$5+2),"",IF(T113=Калькулятор!$B$5+2,0,IF(T113&lt;=Калькулятор!$B$5,0,0)))</f>
        <v/>
      </c>
      <c r="L113" s="34" t="str">
        <f>IF(T113&gt;(Калькулятор!$B$5+2),"",IF(T113=Калькулятор!$B$5+2,0,IF(T113&lt;=Калькулятор!$B$5,0,0)))</f>
        <v/>
      </c>
      <c r="M113" s="34" t="str">
        <f>IF(T113&gt;(Калькулятор!$B$5+2),"",IF(T113=Калькулятор!$B$5+2,0,IF(T113&lt;=Калькулятор!$B$5,0,0)))</f>
        <v/>
      </c>
      <c r="N113" s="34" t="str">
        <f>IF(T113&gt;(Калькулятор!$B$5+2),"",IF(T113=Калькулятор!$B$5+2,0,IF(T113&lt;=Калькулятор!$B$5,0,0)))</f>
        <v/>
      </c>
      <c r="O113" s="34" t="str">
        <f>IF(T113&gt;(Калькулятор!$B$5+2),"",IF(T113=Калькулятор!$B$5+2,0,IF(T113&lt;=Калькулятор!$B$5,0,0)))</f>
        <v/>
      </c>
      <c r="P113" s="34" t="str">
        <f>IF(T113&gt;(Калькулятор!$B$5+2),"",IF(T113=Калькулятор!$B$5+2,0,IF(T113&lt;=Калькулятор!$B$5,0,0)))</f>
        <v/>
      </c>
      <c r="Q113" s="34" t="str">
        <f>IF(T113&gt;(Калькулятор!$B$5+2),"",IF(T113=Калькулятор!$B$5+2,0,IF(T113&lt;=Калькулятор!$B$5,0,0)))</f>
        <v/>
      </c>
      <c r="R113" s="37" t="str">
        <f>IF(T113&gt;(Калькулятор!$B$5+2),"",IF(T113=Калькулятор!$B$5+2,XIRR($D$7:D112,$B$7:B112,50),"Х"))</f>
        <v/>
      </c>
      <c r="S113" s="38" t="str">
        <f>IF(T113&gt;(Калькулятор!$B$5+2),"",IF(T113=Калькулятор!$B$5+2,F113+E113+J113,"Х"))</f>
        <v/>
      </c>
      <c r="T113" s="28">
        <v>107</v>
      </c>
      <c r="U113" s="29" t="str">
        <f ca="1">Калькулятор!E110</f>
        <v>погашено</v>
      </c>
    </row>
    <row r="114" spans="1:21" ht="15.6" x14ac:dyDescent="0.3">
      <c r="A114" s="30" t="str">
        <f>IF(T114&gt;(Калькулятор!$B$5+2),"",IF(T114=Калькулятор!$B$5+2,"Усього",Калькулятор!C111))</f>
        <v/>
      </c>
      <c r="B114" s="31" t="str">
        <f>IF(T114&gt;(Калькулятор!$B$5+2),"",IF(T114=Калькулятор!$B$5+2,"Х",Калькулятор!D111))</f>
        <v/>
      </c>
      <c r="C114" s="32" t="str">
        <f>IF(T114&gt;(Калькулятор!$B$5+2),"",IF(T114=Калькулятор!$B$5+2,SUM($C$8:C113),IFERROR(B114-B113,"")))</f>
        <v/>
      </c>
      <c r="D114" s="33" t="str">
        <f>IF(T114&gt;(Калькулятор!$B$5+2),"",IF(T114=Калькулятор!$B$5+2,SUM(D113),Калькулятор!I111))</f>
        <v/>
      </c>
      <c r="E114" s="33" t="str">
        <f>IF(T114&gt;(Калькулятор!$B$5+2),"",IF(T114=Калькулятор!$B$5+2,SUM(E113),Калькулятор!G111))</f>
        <v/>
      </c>
      <c r="F114" s="33" t="str">
        <f>IF(T114&gt;(Калькулятор!$B$5+2),"",IF(T114=Калькулятор!$B$5+2,SUM($F$7:F113),Калькулятор!H111))</f>
        <v/>
      </c>
      <c r="G114" s="34" t="str">
        <f>IF(T114&gt;(Калькулятор!$B$5+2),"",IF(T114=Калькулятор!$B$5+2,0,IF(T114&lt;=Калькулятор!$B$5,0,0)))</f>
        <v/>
      </c>
      <c r="H114" s="34" t="str">
        <f>IF(T114&gt;(Калькулятор!$B$5+2),"",IF(T114=Калькулятор!$B$5+2,0,IF(T114&lt;=Калькулятор!$B$5,0,0)))</f>
        <v/>
      </c>
      <c r="I114" s="35" t="str">
        <f>IF(T114&gt;(Калькулятор!$B$5+2),"",IF(T114=Калькулятор!$B$5+2,0,IF(T114&lt;=Калькулятор!$B$5,0,0)))</f>
        <v/>
      </c>
      <c r="J114" s="33" t="str">
        <f>IF(T114&gt;(Калькулятор!$B$5+2),"",IF(T114=Калькулятор!$B$5+2,SUM($J$7:J113),IF(T114&lt;=Калькулятор!$B$5,0,0)))</f>
        <v/>
      </c>
      <c r="K114" s="36" t="str">
        <f>IF(T114&gt;(Калькулятор!$B$5+2),"",IF(T114=Калькулятор!$B$5+2,0,IF(T114&lt;=Калькулятор!$B$5,0,0)))</f>
        <v/>
      </c>
      <c r="L114" s="34" t="str">
        <f>IF(T114&gt;(Калькулятор!$B$5+2),"",IF(T114=Калькулятор!$B$5+2,0,IF(T114&lt;=Калькулятор!$B$5,0,0)))</f>
        <v/>
      </c>
      <c r="M114" s="34" t="str">
        <f>IF(T114&gt;(Калькулятор!$B$5+2),"",IF(T114=Калькулятор!$B$5+2,0,IF(T114&lt;=Калькулятор!$B$5,0,0)))</f>
        <v/>
      </c>
      <c r="N114" s="34" t="str">
        <f>IF(T114&gt;(Калькулятор!$B$5+2),"",IF(T114=Калькулятор!$B$5+2,0,IF(T114&lt;=Калькулятор!$B$5,0,0)))</f>
        <v/>
      </c>
      <c r="O114" s="34" t="str">
        <f>IF(T114&gt;(Калькулятор!$B$5+2),"",IF(T114=Калькулятор!$B$5+2,0,IF(T114&lt;=Калькулятор!$B$5,0,0)))</f>
        <v/>
      </c>
      <c r="P114" s="34" t="str">
        <f>IF(T114&gt;(Калькулятор!$B$5+2),"",IF(T114=Калькулятор!$B$5+2,0,IF(T114&lt;=Калькулятор!$B$5,0,0)))</f>
        <v/>
      </c>
      <c r="Q114" s="34" t="str">
        <f>IF(T114&gt;(Калькулятор!$B$5+2),"",IF(T114=Калькулятор!$B$5+2,0,IF(T114&lt;=Калькулятор!$B$5,0,0)))</f>
        <v/>
      </c>
      <c r="R114" s="37" t="str">
        <f>IF(T114&gt;(Калькулятор!$B$5+2),"",IF(T114=Калькулятор!$B$5+2,XIRR($D$7:D113,$B$7:B113,50),"Х"))</f>
        <v/>
      </c>
      <c r="S114" s="38" t="str">
        <f>IF(T114&gt;(Калькулятор!$B$5+2),"",IF(T114=Калькулятор!$B$5+2,F114+E114+J114,"Х"))</f>
        <v/>
      </c>
      <c r="T114" s="28">
        <v>108</v>
      </c>
      <c r="U114" s="29" t="str">
        <f ca="1">Калькулятор!E111</f>
        <v>погашено</v>
      </c>
    </row>
    <row r="115" spans="1:21" ht="15.6" x14ac:dyDescent="0.3">
      <c r="A115" s="30" t="str">
        <f>IF(T115&gt;(Калькулятор!$B$5+2),"",IF(T115=Калькулятор!$B$5+2,"Усього",Калькулятор!C112))</f>
        <v/>
      </c>
      <c r="B115" s="31" t="str">
        <f>IF(T115&gt;(Калькулятор!$B$5+2),"",IF(T115=Калькулятор!$B$5+2,"Х",Калькулятор!D112))</f>
        <v/>
      </c>
      <c r="C115" s="32" t="str">
        <f>IF(T115&gt;(Калькулятор!$B$5+2),"",IF(T115=Калькулятор!$B$5+2,SUM($C$8:C114),IFERROR(B115-B114,"")))</f>
        <v/>
      </c>
      <c r="D115" s="33" t="str">
        <f>IF(T115&gt;(Калькулятор!$B$5+2),"",IF(T115=Калькулятор!$B$5+2,SUM(D114),Калькулятор!I112))</f>
        <v/>
      </c>
      <c r="E115" s="33" t="str">
        <f>IF(T115&gt;(Калькулятор!$B$5+2),"",IF(T115=Калькулятор!$B$5+2,SUM(E114),Калькулятор!G112))</f>
        <v/>
      </c>
      <c r="F115" s="33" t="str">
        <f>IF(T115&gt;(Калькулятор!$B$5+2),"",IF(T115=Калькулятор!$B$5+2,SUM($F$7:F114),Калькулятор!H112))</f>
        <v/>
      </c>
      <c r="G115" s="34" t="str">
        <f>IF(T115&gt;(Калькулятор!$B$5+2),"",IF(T115=Калькулятор!$B$5+2,0,IF(T115&lt;=Калькулятор!$B$5,0,0)))</f>
        <v/>
      </c>
      <c r="H115" s="34" t="str">
        <f>IF(T115&gt;(Калькулятор!$B$5+2),"",IF(T115=Калькулятор!$B$5+2,0,IF(T115&lt;=Калькулятор!$B$5,0,0)))</f>
        <v/>
      </c>
      <c r="I115" s="35" t="str">
        <f>IF(T115&gt;(Калькулятор!$B$5+2),"",IF(T115=Калькулятор!$B$5+2,0,IF(T115&lt;=Калькулятор!$B$5,0,0)))</f>
        <v/>
      </c>
      <c r="J115" s="33" t="str">
        <f>IF(T115&gt;(Калькулятор!$B$5+2),"",IF(T115=Калькулятор!$B$5+2,SUM($J$7:J114),IF(T115&lt;=Калькулятор!$B$5,0,0)))</f>
        <v/>
      </c>
      <c r="K115" s="36" t="str">
        <f>IF(T115&gt;(Калькулятор!$B$5+2),"",IF(T115=Калькулятор!$B$5+2,0,IF(T115&lt;=Калькулятор!$B$5,0,0)))</f>
        <v/>
      </c>
      <c r="L115" s="34" t="str">
        <f>IF(T115&gt;(Калькулятор!$B$5+2),"",IF(T115=Калькулятор!$B$5+2,0,IF(T115&lt;=Калькулятор!$B$5,0,0)))</f>
        <v/>
      </c>
      <c r="M115" s="34" t="str">
        <f>IF(T115&gt;(Калькулятор!$B$5+2),"",IF(T115=Калькулятор!$B$5+2,0,IF(T115&lt;=Калькулятор!$B$5,0,0)))</f>
        <v/>
      </c>
      <c r="N115" s="34" t="str">
        <f>IF(T115&gt;(Калькулятор!$B$5+2),"",IF(T115=Калькулятор!$B$5+2,0,IF(T115&lt;=Калькулятор!$B$5,0,0)))</f>
        <v/>
      </c>
      <c r="O115" s="34" t="str">
        <f>IF(T115&gt;(Калькулятор!$B$5+2),"",IF(T115=Калькулятор!$B$5+2,0,IF(T115&lt;=Калькулятор!$B$5,0,0)))</f>
        <v/>
      </c>
      <c r="P115" s="34" t="str">
        <f>IF(T115&gt;(Калькулятор!$B$5+2),"",IF(T115=Калькулятор!$B$5+2,0,IF(T115&lt;=Калькулятор!$B$5,0,0)))</f>
        <v/>
      </c>
      <c r="Q115" s="34" t="str">
        <f>IF(T115&gt;(Калькулятор!$B$5+2),"",IF(T115=Калькулятор!$B$5+2,0,IF(T115&lt;=Калькулятор!$B$5,0,0)))</f>
        <v/>
      </c>
      <c r="R115" s="37" t="str">
        <f>IF(T115&gt;(Калькулятор!$B$5+2),"",IF(T115=Калькулятор!$B$5+2,XIRR($D$7:D114,$B$7:B114,50),"Х"))</f>
        <v/>
      </c>
      <c r="S115" s="38" t="str">
        <f>IF(T115&gt;(Калькулятор!$B$5+2),"",IF(T115=Калькулятор!$B$5+2,F115+E115+J115,"Х"))</f>
        <v/>
      </c>
      <c r="T115" s="28">
        <v>109</v>
      </c>
      <c r="U115" s="29" t="str">
        <f ca="1">Калькулятор!E112</f>
        <v>погашено</v>
      </c>
    </row>
    <row r="116" spans="1:21" ht="15.6" x14ac:dyDescent="0.3">
      <c r="A116" s="30" t="str">
        <f>IF(T116&gt;(Калькулятор!$B$5+2),"",IF(T116=Калькулятор!$B$5+2,"Усього",Калькулятор!C113))</f>
        <v/>
      </c>
      <c r="B116" s="31" t="str">
        <f>IF(T116&gt;(Калькулятор!$B$5+2),"",IF(T116=Калькулятор!$B$5+2,"Х",Калькулятор!D113))</f>
        <v/>
      </c>
      <c r="C116" s="32" t="str">
        <f>IF(T116&gt;(Калькулятор!$B$5+2),"",IF(T116=Калькулятор!$B$5+2,SUM($C$8:C115),IFERROR(B116-B115,"")))</f>
        <v/>
      </c>
      <c r="D116" s="33" t="str">
        <f>IF(T116&gt;(Калькулятор!$B$5+2),"",IF(T116=Калькулятор!$B$5+2,SUM(D115),Калькулятор!I113))</f>
        <v/>
      </c>
      <c r="E116" s="33" t="str">
        <f>IF(T116&gt;(Калькулятор!$B$5+2),"",IF(T116=Калькулятор!$B$5+2,SUM(E115),Калькулятор!G113))</f>
        <v/>
      </c>
      <c r="F116" s="33" t="str">
        <f>IF(T116&gt;(Калькулятор!$B$5+2),"",IF(T116=Калькулятор!$B$5+2,SUM($F$7:F115),Калькулятор!H113))</f>
        <v/>
      </c>
      <c r="G116" s="34" t="str">
        <f>IF(T116&gt;(Калькулятор!$B$5+2),"",IF(T116=Калькулятор!$B$5+2,0,IF(T116&lt;=Калькулятор!$B$5,0,0)))</f>
        <v/>
      </c>
      <c r="H116" s="34" t="str">
        <f>IF(T116&gt;(Калькулятор!$B$5+2),"",IF(T116=Калькулятор!$B$5+2,0,IF(T116&lt;=Калькулятор!$B$5,0,0)))</f>
        <v/>
      </c>
      <c r="I116" s="35" t="str">
        <f>IF(T116&gt;(Калькулятор!$B$5+2),"",IF(T116=Калькулятор!$B$5+2,0,IF(T116&lt;=Калькулятор!$B$5,0,0)))</f>
        <v/>
      </c>
      <c r="J116" s="33" t="str">
        <f>IF(T116&gt;(Калькулятор!$B$5+2),"",IF(T116=Калькулятор!$B$5+2,SUM($J$7:J115),IF(T116&lt;=Калькулятор!$B$5,0,0)))</f>
        <v/>
      </c>
      <c r="K116" s="36" t="str">
        <f>IF(T116&gt;(Калькулятор!$B$5+2),"",IF(T116=Калькулятор!$B$5+2,0,IF(T116&lt;=Калькулятор!$B$5,0,0)))</f>
        <v/>
      </c>
      <c r="L116" s="34" t="str">
        <f>IF(T116&gt;(Калькулятор!$B$5+2),"",IF(T116=Калькулятор!$B$5+2,0,IF(T116&lt;=Калькулятор!$B$5,0,0)))</f>
        <v/>
      </c>
      <c r="M116" s="34" t="str">
        <f>IF(T116&gt;(Калькулятор!$B$5+2),"",IF(T116=Калькулятор!$B$5+2,0,IF(T116&lt;=Калькулятор!$B$5,0,0)))</f>
        <v/>
      </c>
      <c r="N116" s="34" t="str">
        <f>IF(T116&gt;(Калькулятор!$B$5+2),"",IF(T116=Калькулятор!$B$5+2,0,IF(T116&lt;=Калькулятор!$B$5,0,0)))</f>
        <v/>
      </c>
      <c r="O116" s="34" t="str">
        <f>IF(T116&gt;(Калькулятор!$B$5+2),"",IF(T116=Калькулятор!$B$5+2,0,IF(T116&lt;=Калькулятор!$B$5,0,0)))</f>
        <v/>
      </c>
      <c r="P116" s="34" t="str">
        <f>IF(T116&gt;(Калькулятор!$B$5+2),"",IF(T116=Калькулятор!$B$5+2,0,IF(T116&lt;=Калькулятор!$B$5,0,0)))</f>
        <v/>
      </c>
      <c r="Q116" s="34" t="str">
        <f>IF(T116&gt;(Калькулятор!$B$5+2),"",IF(T116=Калькулятор!$B$5+2,0,IF(T116&lt;=Калькулятор!$B$5,0,0)))</f>
        <v/>
      </c>
      <c r="R116" s="37" t="str">
        <f>IF(T116&gt;(Калькулятор!$B$5+2),"",IF(T116=Калькулятор!$B$5+2,XIRR($D$7:D115,$B$7:B115,50),"Х"))</f>
        <v/>
      </c>
      <c r="S116" s="38" t="str">
        <f>IF(T116&gt;(Калькулятор!$B$5+2),"",IF(T116=Калькулятор!$B$5+2,F116+E116+J116,"Х"))</f>
        <v/>
      </c>
      <c r="T116" s="28">
        <v>110</v>
      </c>
      <c r="U116" s="29" t="str">
        <f ca="1">Калькулятор!E113</f>
        <v>погашено</v>
      </c>
    </row>
    <row r="117" spans="1:21" ht="15.6" x14ac:dyDescent="0.3">
      <c r="A117" s="30" t="str">
        <f>IF(T117&gt;(Калькулятор!$B$5+2),"",IF(T117=Калькулятор!$B$5+2,"Усього",Калькулятор!C114))</f>
        <v/>
      </c>
      <c r="B117" s="31" t="str">
        <f>IF(T117&gt;(Калькулятор!$B$5+2),"",IF(T117=Калькулятор!$B$5+2,"Х",Калькулятор!D114))</f>
        <v/>
      </c>
      <c r="C117" s="32" t="str">
        <f>IF(T117&gt;(Калькулятор!$B$5+2),"",IF(T117=Калькулятор!$B$5+2,SUM($C$8:C116),IFERROR(B117-B116,"")))</f>
        <v/>
      </c>
      <c r="D117" s="33" t="str">
        <f>IF(T117&gt;(Калькулятор!$B$5+2),"",IF(T117=Калькулятор!$B$5+2,SUM(D116),Калькулятор!I114))</f>
        <v/>
      </c>
      <c r="E117" s="33" t="str">
        <f>IF(T117&gt;(Калькулятор!$B$5+2),"",IF(T117=Калькулятор!$B$5+2,SUM(E116),Калькулятор!G114))</f>
        <v/>
      </c>
      <c r="F117" s="33" t="str">
        <f>IF(T117&gt;(Калькулятор!$B$5+2),"",IF(T117=Калькулятор!$B$5+2,SUM($F$7:F116),Калькулятор!H114))</f>
        <v/>
      </c>
      <c r="G117" s="34" t="str">
        <f>IF(T117&gt;(Калькулятор!$B$5+2),"",IF(T117=Калькулятор!$B$5+2,0,IF(T117&lt;=Калькулятор!$B$5,0,0)))</f>
        <v/>
      </c>
      <c r="H117" s="34" t="str">
        <f>IF(T117&gt;(Калькулятор!$B$5+2),"",IF(T117=Калькулятор!$B$5+2,0,IF(T117&lt;=Калькулятор!$B$5,0,0)))</f>
        <v/>
      </c>
      <c r="I117" s="35" t="str">
        <f>IF(T117&gt;(Калькулятор!$B$5+2),"",IF(T117=Калькулятор!$B$5+2,0,IF(T117&lt;=Калькулятор!$B$5,0,0)))</f>
        <v/>
      </c>
      <c r="J117" s="33" t="str">
        <f>IF(T117&gt;(Калькулятор!$B$5+2),"",IF(T117=Калькулятор!$B$5+2,SUM($J$7:J116),IF(T117&lt;=Калькулятор!$B$5,0,0)))</f>
        <v/>
      </c>
      <c r="K117" s="36" t="str">
        <f>IF(T117&gt;(Калькулятор!$B$5+2),"",IF(T117=Калькулятор!$B$5+2,0,IF(T117&lt;=Калькулятор!$B$5,0,0)))</f>
        <v/>
      </c>
      <c r="L117" s="34" t="str">
        <f>IF(T117&gt;(Калькулятор!$B$5+2),"",IF(T117=Калькулятор!$B$5+2,0,IF(T117&lt;=Калькулятор!$B$5,0,0)))</f>
        <v/>
      </c>
      <c r="M117" s="34" t="str">
        <f>IF(T117&gt;(Калькулятор!$B$5+2),"",IF(T117=Калькулятор!$B$5+2,0,IF(T117&lt;=Калькулятор!$B$5,0,0)))</f>
        <v/>
      </c>
      <c r="N117" s="34" t="str">
        <f>IF(T117&gt;(Калькулятор!$B$5+2),"",IF(T117=Калькулятор!$B$5+2,0,IF(T117&lt;=Калькулятор!$B$5,0,0)))</f>
        <v/>
      </c>
      <c r="O117" s="34" t="str">
        <f>IF(T117&gt;(Калькулятор!$B$5+2),"",IF(T117=Калькулятор!$B$5+2,0,IF(T117&lt;=Калькулятор!$B$5,0,0)))</f>
        <v/>
      </c>
      <c r="P117" s="34" t="str">
        <f>IF(T117&gt;(Калькулятор!$B$5+2),"",IF(T117=Калькулятор!$B$5+2,0,IF(T117&lt;=Калькулятор!$B$5,0,0)))</f>
        <v/>
      </c>
      <c r="Q117" s="34" t="str">
        <f>IF(T117&gt;(Калькулятор!$B$5+2),"",IF(T117=Калькулятор!$B$5+2,0,IF(T117&lt;=Калькулятор!$B$5,0,0)))</f>
        <v/>
      </c>
      <c r="R117" s="37" t="str">
        <f>IF(T117&gt;(Калькулятор!$B$5+2),"",IF(T117=Калькулятор!$B$5+2,XIRR($D$7:D116,$B$7:B116,50),"Х"))</f>
        <v/>
      </c>
      <c r="S117" s="38" t="str">
        <f>IF(T117&gt;(Калькулятор!$B$5+2),"",IF(T117=Калькулятор!$B$5+2,F117+E117+J117,"Х"))</f>
        <v/>
      </c>
      <c r="T117" s="28">
        <v>111</v>
      </c>
      <c r="U117" s="29" t="str">
        <f ca="1">Калькулятор!E114</f>
        <v>погашено</v>
      </c>
    </row>
    <row r="118" spans="1:21" ht="15.6" x14ac:dyDescent="0.3">
      <c r="A118" s="30" t="str">
        <f>IF(T118&gt;(Калькулятор!$B$5+2),"",IF(T118=Калькулятор!$B$5+2,"Усього",Калькулятор!C115))</f>
        <v/>
      </c>
      <c r="B118" s="31" t="str">
        <f>IF(T118&gt;(Калькулятор!$B$5+2),"",IF(T118=Калькулятор!$B$5+2,"Х",Калькулятор!D115))</f>
        <v/>
      </c>
      <c r="C118" s="32" t="str">
        <f>IF(T118&gt;(Калькулятор!$B$5+2),"",IF(T118=Калькулятор!$B$5+2,SUM($C$8:C117),IFERROR(B118-B117,"")))</f>
        <v/>
      </c>
      <c r="D118" s="33" t="str">
        <f>IF(T118&gt;(Калькулятор!$B$5+2),"",IF(T118=Калькулятор!$B$5+2,SUM(D117),Калькулятор!I115))</f>
        <v/>
      </c>
      <c r="E118" s="33" t="str">
        <f>IF(T118&gt;(Калькулятор!$B$5+2),"",IF(T118=Калькулятор!$B$5+2,SUM(E117),Калькулятор!G115))</f>
        <v/>
      </c>
      <c r="F118" s="33" t="str">
        <f>IF(T118&gt;(Калькулятор!$B$5+2),"",IF(T118=Калькулятор!$B$5+2,SUM($F$7:F117),Калькулятор!H115))</f>
        <v/>
      </c>
      <c r="G118" s="34" t="str">
        <f>IF(T118&gt;(Калькулятор!$B$5+2),"",IF(T118=Калькулятор!$B$5+2,0,IF(T118&lt;=Калькулятор!$B$5,0,0)))</f>
        <v/>
      </c>
      <c r="H118" s="34" t="str">
        <f>IF(T118&gt;(Калькулятор!$B$5+2),"",IF(T118=Калькулятор!$B$5+2,0,IF(T118&lt;=Калькулятор!$B$5,0,0)))</f>
        <v/>
      </c>
      <c r="I118" s="35" t="str">
        <f>IF(T118&gt;(Калькулятор!$B$5+2),"",IF(T118=Калькулятор!$B$5+2,0,IF(T118&lt;=Калькулятор!$B$5,0,0)))</f>
        <v/>
      </c>
      <c r="J118" s="33" t="str">
        <f>IF(T118&gt;(Калькулятор!$B$5+2),"",IF(T118=Калькулятор!$B$5+2,SUM($J$7:J117),IF(T118&lt;=Калькулятор!$B$5,0,0)))</f>
        <v/>
      </c>
      <c r="K118" s="36" t="str">
        <f>IF(T118&gt;(Калькулятор!$B$5+2),"",IF(T118=Калькулятор!$B$5+2,0,IF(T118&lt;=Калькулятор!$B$5,0,0)))</f>
        <v/>
      </c>
      <c r="L118" s="34" t="str">
        <f>IF(T118&gt;(Калькулятор!$B$5+2),"",IF(T118=Калькулятор!$B$5+2,0,IF(T118&lt;=Калькулятор!$B$5,0,0)))</f>
        <v/>
      </c>
      <c r="M118" s="34" t="str">
        <f>IF(T118&gt;(Калькулятор!$B$5+2),"",IF(T118=Калькулятор!$B$5+2,0,IF(T118&lt;=Калькулятор!$B$5,0,0)))</f>
        <v/>
      </c>
      <c r="N118" s="34" t="str">
        <f>IF(T118&gt;(Калькулятор!$B$5+2),"",IF(T118=Калькулятор!$B$5+2,0,IF(T118&lt;=Калькулятор!$B$5,0,0)))</f>
        <v/>
      </c>
      <c r="O118" s="34" t="str">
        <f>IF(T118&gt;(Калькулятор!$B$5+2),"",IF(T118=Калькулятор!$B$5+2,0,IF(T118&lt;=Калькулятор!$B$5,0,0)))</f>
        <v/>
      </c>
      <c r="P118" s="34" t="str">
        <f>IF(T118&gt;(Калькулятор!$B$5+2),"",IF(T118=Калькулятор!$B$5+2,0,IF(T118&lt;=Калькулятор!$B$5,0,0)))</f>
        <v/>
      </c>
      <c r="Q118" s="34" t="str">
        <f>IF(T118&gt;(Калькулятор!$B$5+2),"",IF(T118=Калькулятор!$B$5+2,0,IF(T118&lt;=Калькулятор!$B$5,0,0)))</f>
        <v/>
      </c>
      <c r="R118" s="37" t="str">
        <f>IF(T118&gt;(Калькулятор!$B$5+2),"",IF(T118=Калькулятор!$B$5+2,XIRR($D$7:D117,$B$7:B117,50),"Х"))</f>
        <v/>
      </c>
      <c r="S118" s="38" t="str">
        <f>IF(T118&gt;(Калькулятор!$B$5+2),"",IF(T118=Калькулятор!$B$5+2,F118+E118+J118,"Х"))</f>
        <v/>
      </c>
      <c r="T118" s="28">
        <v>112</v>
      </c>
      <c r="U118" s="29" t="str">
        <f ca="1">Калькулятор!E115</f>
        <v>погашено</v>
      </c>
    </row>
    <row r="119" spans="1:21" ht="15.6" x14ac:dyDescent="0.3">
      <c r="A119" s="30" t="str">
        <f>IF(T119&gt;(Калькулятор!$B$5+2),"",IF(T119=Калькулятор!$B$5+2,"Усього",Калькулятор!C116))</f>
        <v/>
      </c>
      <c r="B119" s="31" t="str">
        <f>IF(T119&gt;(Калькулятор!$B$5+2),"",IF(T119=Калькулятор!$B$5+2,"Х",Калькулятор!D116))</f>
        <v/>
      </c>
      <c r="C119" s="32" t="str">
        <f>IF(T119&gt;(Калькулятор!$B$5+2),"",IF(T119=Калькулятор!$B$5+2,SUM($C$8:C118),IFERROR(B119-B118,"")))</f>
        <v/>
      </c>
      <c r="D119" s="33" t="str">
        <f>IF(T119&gt;(Калькулятор!$B$5+2),"",IF(T119=Калькулятор!$B$5+2,SUM(D118),Калькулятор!I116))</f>
        <v/>
      </c>
      <c r="E119" s="33" t="str">
        <f>IF(T119&gt;(Калькулятор!$B$5+2),"",IF(T119=Калькулятор!$B$5+2,SUM(E118),Калькулятор!G116))</f>
        <v/>
      </c>
      <c r="F119" s="33" t="str">
        <f>IF(T119&gt;(Калькулятор!$B$5+2),"",IF(T119=Калькулятор!$B$5+2,SUM($F$7:F118),Калькулятор!H116))</f>
        <v/>
      </c>
      <c r="G119" s="34" t="str">
        <f>IF(T119&gt;(Калькулятор!$B$5+2),"",IF(T119=Калькулятор!$B$5+2,0,IF(T119&lt;=Калькулятор!$B$5,0,0)))</f>
        <v/>
      </c>
      <c r="H119" s="34" t="str">
        <f>IF(T119&gt;(Калькулятор!$B$5+2),"",IF(T119=Калькулятор!$B$5+2,0,IF(T119&lt;=Калькулятор!$B$5,0,0)))</f>
        <v/>
      </c>
      <c r="I119" s="35" t="str">
        <f>IF(T119&gt;(Калькулятор!$B$5+2),"",IF(T119=Калькулятор!$B$5+2,0,IF(T119&lt;=Калькулятор!$B$5,0,0)))</f>
        <v/>
      </c>
      <c r="J119" s="33" t="str">
        <f>IF(T119&gt;(Калькулятор!$B$5+2),"",IF(T119=Калькулятор!$B$5+2,SUM($J$7:J118),IF(T119&lt;=Калькулятор!$B$5,0,0)))</f>
        <v/>
      </c>
      <c r="K119" s="36" t="str">
        <f>IF(T119&gt;(Калькулятор!$B$5+2),"",IF(T119=Калькулятор!$B$5+2,0,IF(T119&lt;=Калькулятор!$B$5,0,0)))</f>
        <v/>
      </c>
      <c r="L119" s="34" t="str">
        <f>IF(T119&gt;(Калькулятор!$B$5+2),"",IF(T119=Калькулятор!$B$5+2,0,IF(T119&lt;=Калькулятор!$B$5,0,0)))</f>
        <v/>
      </c>
      <c r="M119" s="34" t="str">
        <f>IF(T119&gt;(Калькулятор!$B$5+2),"",IF(T119=Калькулятор!$B$5+2,0,IF(T119&lt;=Калькулятор!$B$5,0,0)))</f>
        <v/>
      </c>
      <c r="N119" s="34" t="str">
        <f>IF(T119&gt;(Калькулятор!$B$5+2),"",IF(T119=Калькулятор!$B$5+2,0,IF(T119&lt;=Калькулятор!$B$5,0,0)))</f>
        <v/>
      </c>
      <c r="O119" s="34" t="str">
        <f>IF(T119&gt;(Калькулятор!$B$5+2),"",IF(T119=Калькулятор!$B$5+2,0,IF(T119&lt;=Калькулятор!$B$5,0,0)))</f>
        <v/>
      </c>
      <c r="P119" s="34" t="str">
        <f>IF(T119&gt;(Калькулятор!$B$5+2),"",IF(T119=Калькулятор!$B$5+2,0,IF(T119&lt;=Калькулятор!$B$5,0,0)))</f>
        <v/>
      </c>
      <c r="Q119" s="34" t="str">
        <f>IF(T119&gt;(Калькулятор!$B$5+2),"",IF(T119=Калькулятор!$B$5+2,0,IF(T119&lt;=Калькулятор!$B$5,0,0)))</f>
        <v/>
      </c>
      <c r="R119" s="37" t="str">
        <f>IF(T119&gt;(Калькулятор!$B$5+2),"",IF(T119=Калькулятор!$B$5+2,XIRR($D$7:D118,$B$7:B118,50),"Х"))</f>
        <v/>
      </c>
      <c r="S119" s="38" t="str">
        <f>IF(T119&gt;(Калькулятор!$B$5+2),"",IF(T119=Калькулятор!$B$5+2,F119+E119+J119,"Х"))</f>
        <v/>
      </c>
      <c r="T119" s="28">
        <v>113</v>
      </c>
      <c r="U119" s="29" t="str">
        <f ca="1">Калькулятор!E116</f>
        <v>погашено</v>
      </c>
    </row>
    <row r="120" spans="1:21" ht="15.6" x14ac:dyDescent="0.3">
      <c r="A120" s="30" t="str">
        <f>IF(T120&gt;(Калькулятор!$B$5+2),"",IF(T120=Калькулятор!$B$5+2,"Усього",Калькулятор!C117))</f>
        <v/>
      </c>
      <c r="B120" s="31" t="str">
        <f>IF(T120&gt;(Калькулятор!$B$5+2),"",IF(T120=Калькулятор!$B$5+2,"Х",Калькулятор!D117))</f>
        <v/>
      </c>
      <c r="C120" s="32" t="str">
        <f>IF(T120&gt;(Калькулятор!$B$5+2),"",IF(T120=Калькулятор!$B$5+2,SUM($C$8:C119),IFERROR(B120-B119,"")))</f>
        <v/>
      </c>
      <c r="D120" s="33" t="str">
        <f>IF(T120&gt;(Калькулятор!$B$5+2),"",IF(T120=Калькулятор!$B$5+2,SUM(D119),Калькулятор!I117))</f>
        <v/>
      </c>
      <c r="E120" s="33" t="str">
        <f>IF(T120&gt;(Калькулятор!$B$5+2),"",IF(T120=Калькулятор!$B$5+2,SUM(E119),Калькулятор!G117))</f>
        <v/>
      </c>
      <c r="F120" s="33" t="str">
        <f>IF(T120&gt;(Калькулятор!$B$5+2),"",IF(T120=Калькулятор!$B$5+2,SUM($F$7:F119),Калькулятор!H117))</f>
        <v/>
      </c>
      <c r="G120" s="34" t="str">
        <f>IF(T120&gt;(Калькулятор!$B$5+2),"",IF(T120=Калькулятор!$B$5+2,0,IF(T120&lt;=Калькулятор!$B$5,0,0)))</f>
        <v/>
      </c>
      <c r="H120" s="34" t="str">
        <f>IF(T120&gt;(Калькулятор!$B$5+2),"",IF(T120=Калькулятор!$B$5+2,0,IF(T120&lt;=Калькулятор!$B$5,0,0)))</f>
        <v/>
      </c>
      <c r="I120" s="35" t="str">
        <f>IF(T120&gt;(Калькулятор!$B$5+2),"",IF(T120=Калькулятор!$B$5+2,0,IF(T120&lt;=Калькулятор!$B$5,0,0)))</f>
        <v/>
      </c>
      <c r="J120" s="33" t="str">
        <f>IF(T120&gt;(Калькулятор!$B$5+2),"",IF(T120=Калькулятор!$B$5+2,SUM($J$7:J119),IF(T120&lt;=Калькулятор!$B$5,0,0)))</f>
        <v/>
      </c>
      <c r="K120" s="36" t="str">
        <f>IF(T120&gt;(Калькулятор!$B$5+2),"",IF(T120=Калькулятор!$B$5+2,0,IF(T120&lt;=Калькулятор!$B$5,0,0)))</f>
        <v/>
      </c>
      <c r="L120" s="34" t="str">
        <f>IF(T120&gt;(Калькулятор!$B$5+2),"",IF(T120=Калькулятор!$B$5+2,0,IF(T120&lt;=Калькулятор!$B$5,0,0)))</f>
        <v/>
      </c>
      <c r="M120" s="34" t="str">
        <f>IF(T120&gt;(Калькулятор!$B$5+2),"",IF(T120=Калькулятор!$B$5+2,0,IF(T120&lt;=Калькулятор!$B$5,0,0)))</f>
        <v/>
      </c>
      <c r="N120" s="34" t="str">
        <f>IF(T120&gt;(Калькулятор!$B$5+2),"",IF(T120=Калькулятор!$B$5+2,0,IF(T120&lt;=Калькулятор!$B$5,0,0)))</f>
        <v/>
      </c>
      <c r="O120" s="34" t="str">
        <f>IF(T120&gt;(Калькулятор!$B$5+2),"",IF(T120=Калькулятор!$B$5+2,0,IF(T120&lt;=Калькулятор!$B$5,0,0)))</f>
        <v/>
      </c>
      <c r="P120" s="34" t="str">
        <f>IF(T120&gt;(Калькулятор!$B$5+2),"",IF(T120=Калькулятор!$B$5+2,0,IF(T120&lt;=Калькулятор!$B$5,0,0)))</f>
        <v/>
      </c>
      <c r="Q120" s="34" t="str">
        <f>IF(T120&gt;(Калькулятор!$B$5+2),"",IF(T120=Калькулятор!$B$5+2,0,IF(T120&lt;=Калькулятор!$B$5,0,0)))</f>
        <v/>
      </c>
      <c r="R120" s="37" t="str">
        <f>IF(T120&gt;(Калькулятор!$B$5+2),"",IF(T120=Калькулятор!$B$5+2,XIRR($D$7:D119,$B$7:B119,50),"Х"))</f>
        <v/>
      </c>
      <c r="S120" s="38" t="str">
        <f>IF(T120&gt;(Калькулятор!$B$5+2),"",IF(T120=Калькулятор!$B$5+2,F120+E120+J120,"Х"))</f>
        <v/>
      </c>
      <c r="T120" s="28">
        <v>114</v>
      </c>
      <c r="U120" s="29" t="str">
        <f ca="1">Калькулятор!E117</f>
        <v>погашено</v>
      </c>
    </row>
    <row r="121" spans="1:21" ht="15.6" x14ac:dyDescent="0.3">
      <c r="A121" s="30" t="str">
        <f>IF(T121&gt;(Калькулятор!$B$5+2),"",IF(T121=Калькулятор!$B$5+2,"Усього",Калькулятор!C118))</f>
        <v/>
      </c>
      <c r="B121" s="31" t="str">
        <f>IF(T121&gt;(Калькулятор!$B$5+2),"",IF(T121=Калькулятор!$B$5+2,"Х",Калькулятор!D118))</f>
        <v/>
      </c>
      <c r="C121" s="32" t="str">
        <f>IF(T121&gt;(Калькулятор!$B$5+2),"",IF(T121=Калькулятор!$B$5+2,SUM($C$8:C120),IFERROR(B121-B120,"")))</f>
        <v/>
      </c>
      <c r="D121" s="33" t="str">
        <f>IF(T121&gt;(Калькулятор!$B$5+2),"",IF(T121=Калькулятор!$B$5+2,SUM(D120),Калькулятор!I118))</f>
        <v/>
      </c>
      <c r="E121" s="33" t="str">
        <f>IF(T121&gt;(Калькулятор!$B$5+2),"",IF(T121=Калькулятор!$B$5+2,SUM(E120),Калькулятор!G118))</f>
        <v/>
      </c>
      <c r="F121" s="33" t="str">
        <f>IF(T121&gt;(Калькулятор!$B$5+2),"",IF(T121=Калькулятор!$B$5+2,SUM($F$7:F120),Калькулятор!H118))</f>
        <v/>
      </c>
      <c r="G121" s="34" t="str">
        <f>IF(T121&gt;(Калькулятор!$B$5+2),"",IF(T121=Калькулятор!$B$5+2,0,IF(T121&lt;=Калькулятор!$B$5,0,0)))</f>
        <v/>
      </c>
      <c r="H121" s="34" t="str">
        <f>IF(T121&gt;(Калькулятор!$B$5+2),"",IF(T121=Калькулятор!$B$5+2,0,IF(T121&lt;=Калькулятор!$B$5,0,0)))</f>
        <v/>
      </c>
      <c r="I121" s="35" t="str">
        <f>IF(T121&gt;(Калькулятор!$B$5+2),"",IF(T121=Калькулятор!$B$5+2,0,IF(T121&lt;=Калькулятор!$B$5,0,0)))</f>
        <v/>
      </c>
      <c r="J121" s="33" t="str">
        <f>IF(T121&gt;(Калькулятор!$B$5+2),"",IF(T121=Калькулятор!$B$5+2,SUM($J$7:J120),IF(T121&lt;=Калькулятор!$B$5,0,0)))</f>
        <v/>
      </c>
      <c r="K121" s="36" t="str">
        <f>IF(T121&gt;(Калькулятор!$B$5+2),"",IF(T121=Калькулятор!$B$5+2,0,IF(T121&lt;=Калькулятор!$B$5,0,0)))</f>
        <v/>
      </c>
      <c r="L121" s="34" t="str">
        <f>IF(T121&gt;(Калькулятор!$B$5+2),"",IF(T121=Калькулятор!$B$5+2,0,IF(T121&lt;=Калькулятор!$B$5,0,0)))</f>
        <v/>
      </c>
      <c r="M121" s="34" t="str">
        <f>IF(T121&gt;(Калькулятор!$B$5+2),"",IF(T121=Калькулятор!$B$5+2,0,IF(T121&lt;=Калькулятор!$B$5,0,0)))</f>
        <v/>
      </c>
      <c r="N121" s="34" t="str">
        <f>IF(T121&gt;(Калькулятор!$B$5+2),"",IF(T121=Калькулятор!$B$5+2,0,IF(T121&lt;=Калькулятор!$B$5,0,0)))</f>
        <v/>
      </c>
      <c r="O121" s="34" t="str">
        <f>IF(T121&gt;(Калькулятор!$B$5+2),"",IF(T121=Калькулятор!$B$5+2,0,IF(T121&lt;=Калькулятор!$B$5,0,0)))</f>
        <v/>
      </c>
      <c r="P121" s="34" t="str">
        <f>IF(T121&gt;(Калькулятор!$B$5+2),"",IF(T121=Калькулятор!$B$5+2,0,IF(T121&lt;=Калькулятор!$B$5,0,0)))</f>
        <v/>
      </c>
      <c r="Q121" s="34" t="str">
        <f>IF(T121&gt;(Калькулятор!$B$5+2),"",IF(T121=Калькулятор!$B$5+2,0,IF(T121&lt;=Калькулятор!$B$5,0,0)))</f>
        <v/>
      </c>
      <c r="R121" s="37" t="str">
        <f>IF(T121&gt;(Калькулятор!$B$5+2),"",IF(T121=Калькулятор!$B$5+2,XIRR($D$7:D120,$B$7:B120,50),"Х"))</f>
        <v/>
      </c>
      <c r="S121" s="38" t="str">
        <f>IF(T121&gt;(Калькулятор!$B$5+2),"",IF(T121=Калькулятор!$B$5+2,F121+E121+J121,"Х"))</f>
        <v/>
      </c>
      <c r="T121" s="28">
        <v>115</v>
      </c>
      <c r="U121" s="29" t="str">
        <f ca="1">Калькулятор!E118</f>
        <v>погашено</v>
      </c>
    </row>
    <row r="122" spans="1:21" ht="15.6" x14ac:dyDescent="0.3">
      <c r="A122" s="30" t="str">
        <f>IF(T122&gt;(Калькулятор!$B$5+2),"",IF(T122=Калькулятор!$B$5+2,"Усього",Калькулятор!C119))</f>
        <v/>
      </c>
      <c r="B122" s="31" t="str">
        <f>IF(T122&gt;(Калькулятор!$B$5+2),"",IF(T122=Калькулятор!$B$5+2,"Х",Калькулятор!D119))</f>
        <v/>
      </c>
      <c r="C122" s="32" t="str">
        <f>IF(T122&gt;(Калькулятор!$B$5+2),"",IF(T122=Калькулятор!$B$5+2,SUM($C$8:C121),IFERROR(B122-B121,"")))</f>
        <v/>
      </c>
      <c r="D122" s="33" t="str">
        <f>IF(T122&gt;(Калькулятор!$B$5+2),"",IF(T122=Калькулятор!$B$5+2,SUM(D121),Калькулятор!I119))</f>
        <v/>
      </c>
      <c r="E122" s="33" t="str">
        <f>IF(T122&gt;(Калькулятор!$B$5+2),"",IF(T122=Калькулятор!$B$5+2,SUM(E121),Калькулятор!G119))</f>
        <v/>
      </c>
      <c r="F122" s="33" t="str">
        <f>IF(T122&gt;(Калькулятор!$B$5+2),"",IF(T122=Калькулятор!$B$5+2,SUM($F$7:F121),Калькулятор!H119))</f>
        <v/>
      </c>
      <c r="G122" s="34" t="str">
        <f>IF(T122&gt;(Калькулятор!$B$5+2),"",IF(T122=Калькулятор!$B$5+2,0,IF(T122&lt;=Калькулятор!$B$5,0,0)))</f>
        <v/>
      </c>
      <c r="H122" s="34" t="str">
        <f>IF(T122&gt;(Калькулятор!$B$5+2),"",IF(T122=Калькулятор!$B$5+2,0,IF(T122&lt;=Калькулятор!$B$5,0,0)))</f>
        <v/>
      </c>
      <c r="I122" s="35" t="str">
        <f>IF(T122&gt;(Калькулятор!$B$5+2),"",IF(T122=Калькулятор!$B$5+2,0,IF(T122&lt;=Калькулятор!$B$5,0,0)))</f>
        <v/>
      </c>
      <c r="J122" s="33" t="str">
        <f>IF(T122&gt;(Калькулятор!$B$5+2),"",IF(T122=Калькулятор!$B$5+2,SUM($J$7:J121),IF(T122&lt;=Калькулятор!$B$5,0,0)))</f>
        <v/>
      </c>
      <c r="K122" s="36" t="str">
        <f>IF(T122&gt;(Калькулятор!$B$5+2),"",IF(T122=Калькулятор!$B$5+2,0,IF(T122&lt;=Калькулятор!$B$5,0,0)))</f>
        <v/>
      </c>
      <c r="L122" s="34" t="str">
        <f>IF(T122&gt;(Калькулятор!$B$5+2),"",IF(T122=Калькулятор!$B$5+2,0,IF(T122&lt;=Калькулятор!$B$5,0,0)))</f>
        <v/>
      </c>
      <c r="M122" s="34" t="str">
        <f>IF(T122&gt;(Калькулятор!$B$5+2),"",IF(T122=Калькулятор!$B$5+2,0,IF(T122&lt;=Калькулятор!$B$5,0,0)))</f>
        <v/>
      </c>
      <c r="N122" s="34" t="str">
        <f>IF(T122&gt;(Калькулятор!$B$5+2),"",IF(T122=Калькулятор!$B$5+2,0,IF(T122&lt;=Калькулятор!$B$5,0,0)))</f>
        <v/>
      </c>
      <c r="O122" s="34" t="str">
        <f>IF(T122&gt;(Калькулятор!$B$5+2),"",IF(T122=Калькулятор!$B$5+2,0,IF(T122&lt;=Калькулятор!$B$5,0,0)))</f>
        <v/>
      </c>
      <c r="P122" s="34" t="str">
        <f>IF(T122&gt;(Калькулятор!$B$5+2),"",IF(T122=Калькулятор!$B$5+2,0,IF(T122&lt;=Калькулятор!$B$5,0,0)))</f>
        <v/>
      </c>
      <c r="Q122" s="34" t="str">
        <f>IF(T122&gt;(Калькулятор!$B$5+2),"",IF(T122=Калькулятор!$B$5+2,0,IF(T122&lt;=Калькулятор!$B$5,0,0)))</f>
        <v/>
      </c>
      <c r="R122" s="37" t="str">
        <f>IF(T122&gt;(Калькулятор!$B$5+2),"",IF(T122=Калькулятор!$B$5+2,XIRR($D$7:D121,$B$7:B121,50),"Х"))</f>
        <v/>
      </c>
      <c r="S122" s="38" t="str">
        <f>IF(T122&gt;(Калькулятор!$B$5+2),"",IF(T122=Калькулятор!$B$5+2,F122+E122+J122,"Х"))</f>
        <v/>
      </c>
      <c r="T122" s="28">
        <v>116</v>
      </c>
      <c r="U122" s="29" t="str">
        <f ca="1">Калькулятор!E119</f>
        <v>погашено</v>
      </c>
    </row>
    <row r="123" spans="1:21" ht="15.6" x14ac:dyDescent="0.3">
      <c r="A123" s="30" t="str">
        <f>IF(T123&gt;(Калькулятор!$B$5+2),"",IF(T123=Калькулятор!$B$5+2,"Усього",Калькулятор!C120))</f>
        <v/>
      </c>
      <c r="B123" s="31" t="str">
        <f>IF(T123&gt;(Калькулятор!$B$5+2),"",IF(T123=Калькулятор!$B$5+2,"Х",Калькулятор!D120))</f>
        <v/>
      </c>
      <c r="C123" s="32" t="str">
        <f>IF(T123&gt;(Калькулятор!$B$5+2),"",IF(T123=Калькулятор!$B$5+2,SUM($C$8:C122),IFERROR(B123-B122,"")))</f>
        <v/>
      </c>
      <c r="D123" s="33" t="str">
        <f>IF(T123&gt;(Калькулятор!$B$5+2),"",IF(T123=Калькулятор!$B$5+2,SUM(D122),Калькулятор!I120))</f>
        <v/>
      </c>
      <c r="E123" s="33" t="str">
        <f>IF(T123&gt;(Калькулятор!$B$5+2),"",IF(T123=Калькулятор!$B$5+2,SUM(E122),Калькулятор!G120))</f>
        <v/>
      </c>
      <c r="F123" s="33" t="str">
        <f>IF(T123&gt;(Калькулятор!$B$5+2),"",IF(T123=Калькулятор!$B$5+2,SUM($F$7:F122),Калькулятор!H120))</f>
        <v/>
      </c>
      <c r="G123" s="34" t="str">
        <f>IF(T123&gt;(Калькулятор!$B$5+2),"",IF(T123=Калькулятор!$B$5+2,0,IF(T123&lt;=Калькулятор!$B$5,0,0)))</f>
        <v/>
      </c>
      <c r="H123" s="34" t="str">
        <f>IF(T123&gt;(Калькулятор!$B$5+2),"",IF(T123=Калькулятор!$B$5+2,0,IF(T123&lt;=Калькулятор!$B$5,0,0)))</f>
        <v/>
      </c>
      <c r="I123" s="35" t="str">
        <f>IF(T123&gt;(Калькулятор!$B$5+2),"",IF(T123=Калькулятор!$B$5+2,0,IF(T123&lt;=Калькулятор!$B$5,0,0)))</f>
        <v/>
      </c>
      <c r="J123" s="33" t="str">
        <f>IF(T123&gt;(Калькулятор!$B$5+2),"",IF(T123=Калькулятор!$B$5+2,SUM($J$7:J122),IF(T123&lt;=Калькулятор!$B$5,0,0)))</f>
        <v/>
      </c>
      <c r="K123" s="36" t="str">
        <f>IF(T123&gt;(Калькулятор!$B$5+2),"",IF(T123=Калькулятор!$B$5+2,0,IF(T123&lt;=Калькулятор!$B$5,0,0)))</f>
        <v/>
      </c>
      <c r="L123" s="34" t="str">
        <f>IF(T123&gt;(Калькулятор!$B$5+2),"",IF(T123=Калькулятор!$B$5+2,0,IF(T123&lt;=Калькулятор!$B$5,0,0)))</f>
        <v/>
      </c>
      <c r="M123" s="34" t="str">
        <f>IF(T123&gt;(Калькулятор!$B$5+2),"",IF(T123=Калькулятор!$B$5+2,0,IF(T123&lt;=Калькулятор!$B$5,0,0)))</f>
        <v/>
      </c>
      <c r="N123" s="34" t="str">
        <f>IF(T123&gt;(Калькулятор!$B$5+2),"",IF(T123=Калькулятор!$B$5+2,0,IF(T123&lt;=Калькулятор!$B$5,0,0)))</f>
        <v/>
      </c>
      <c r="O123" s="34" t="str">
        <f>IF(T123&gt;(Калькулятор!$B$5+2),"",IF(T123=Калькулятор!$B$5+2,0,IF(T123&lt;=Калькулятор!$B$5,0,0)))</f>
        <v/>
      </c>
      <c r="P123" s="34" t="str">
        <f>IF(T123&gt;(Калькулятор!$B$5+2),"",IF(T123=Калькулятор!$B$5+2,0,IF(T123&lt;=Калькулятор!$B$5,0,0)))</f>
        <v/>
      </c>
      <c r="Q123" s="34" t="str">
        <f>IF(T123&gt;(Калькулятор!$B$5+2),"",IF(T123=Калькулятор!$B$5+2,0,IF(T123&lt;=Калькулятор!$B$5,0,0)))</f>
        <v/>
      </c>
      <c r="R123" s="37" t="str">
        <f>IF(T123&gt;(Калькулятор!$B$5+2),"",IF(T123=Калькулятор!$B$5+2,XIRR($D$7:D122,$B$7:B122,50),"Х"))</f>
        <v/>
      </c>
      <c r="S123" s="38" t="str">
        <f>IF(T123&gt;(Калькулятор!$B$5+2),"",IF(T123=Калькулятор!$B$5+2,F123+E123+J123,"Х"))</f>
        <v/>
      </c>
      <c r="T123" s="28">
        <v>117</v>
      </c>
      <c r="U123" s="29" t="str">
        <f ca="1">Калькулятор!E120</f>
        <v>погашено</v>
      </c>
    </row>
    <row r="124" spans="1:21" ht="15.6" x14ac:dyDescent="0.3">
      <c r="A124" s="30" t="str">
        <f>IF(T124&gt;(Калькулятор!$B$5+2),"",IF(T124=Калькулятор!$B$5+2,"Усього",Калькулятор!C121))</f>
        <v/>
      </c>
      <c r="B124" s="31" t="str">
        <f>IF(T124&gt;(Калькулятор!$B$5+2),"",IF(T124=Калькулятор!$B$5+2,"Х",Калькулятор!D121))</f>
        <v/>
      </c>
      <c r="C124" s="32" t="str">
        <f>IF(T124&gt;(Калькулятор!$B$5+2),"",IF(T124=Калькулятор!$B$5+2,SUM($C$8:C123),IFERROR(B124-B123,"")))</f>
        <v/>
      </c>
      <c r="D124" s="33" t="str">
        <f>IF(T124&gt;(Калькулятор!$B$5+2),"",IF(T124=Калькулятор!$B$5+2,SUM(D123),Калькулятор!I121))</f>
        <v/>
      </c>
      <c r="E124" s="33" t="str">
        <f>IF(T124&gt;(Калькулятор!$B$5+2),"",IF(T124=Калькулятор!$B$5+2,SUM(E123),Калькулятор!G121))</f>
        <v/>
      </c>
      <c r="F124" s="33" t="str">
        <f>IF(T124&gt;(Калькулятор!$B$5+2),"",IF(T124=Калькулятор!$B$5+2,SUM($F$7:F123),Калькулятор!H121))</f>
        <v/>
      </c>
      <c r="G124" s="34" t="str">
        <f>IF(T124&gt;(Калькулятор!$B$5+2),"",IF(T124=Калькулятор!$B$5+2,0,IF(T124&lt;=Калькулятор!$B$5,0,0)))</f>
        <v/>
      </c>
      <c r="H124" s="34" t="str">
        <f>IF(T124&gt;(Калькулятор!$B$5+2),"",IF(T124=Калькулятор!$B$5+2,0,IF(T124&lt;=Калькулятор!$B$5,0,0)))</f>
        <v/>
      </c>
      <c r="I124" s="35" t="str">
        <f>IF(T124&gt;(Калькулятор!$B$5+2),"",IF(T124=Калькулятор!$B$5+2,0,IF(T124&lt;=Калькулятор!$B$5,0,0)))</f>
        <v/>
      </c>
      <c r="J124" s="33" t="str">
        <f>IF(T124&gt;(Калькулятор!$B$5+2),"",IF(T124=Калькулятор!$B$5+2,SUM($J$7:J123),IF(T124&lt;=Калькулятор!$B$5,0,0)))</f>
        <v/>
      </c>
      <c r="K124" s="36" t="str">
        <f>IF(T124&gt;(Калькулятор!$B$5+2),"",IF(T124=Калькулятор!$B$5+2,0,IF(T124&lt;=Калькулятор!$B$5,0,0)))</f>
        <v/>
      </c>
      <c r="L124" s="34" t="str">
        <f>IF(T124&gt;(Калькулятор!$B$5+2),"",IF(T124=Калькулятор!$B$5+2,0,IF(T124&lt;=Калькулятор!$B$5,0,0)))</f>
        <v/>
      </c>
      <c r="M124" s="34" t="str">
        <f>IF(T124&gt;(Калькулятор!$B$5+2),"",IF(T124=Калькулятор!$B$5+2,0,IF(T124&lt;=Калькулятор!$B$5,0,0)))</f>
        <v/>
      </c>
      <c r="N124" s="34" t="str">
        <f>IF(T124&gt;(Калькулятор!$B$5+2),"",IF(T124=Калькулятор!$B$5+2,0,IF(T124&lt;=Калькулятор!$B$5,0,0)))</f>
        <v/>
      </c>
      <c r="O124" s="34" t="str">
        <f>IF(T124&gt;(Калькулятор!$B$5+2),"",IF(T124=Калькулятор!$B$5+2,0,IF(T124&lt;=Калькулятор!$B$5,0,0)))</f>
        <v/>
      </c>
      <c r="P124" s="34" t="str">
        <f>IF(T124&gt;(Калькулятор!$B$5+2),"",IF(T124=Калькулятор!$B$5+2,0,IF(T124&lt;=Калькулятор!$B$5,0,0)))</f>
        <v/>
      </c>
      <c r="Q124" s="34" t="str">
        <f>IF(T124&gt;(Калькулятор!$B$5+2),"",IF(T124=Калькулятор!$B$5+2,0,IF(T124&lt;=Калькулятор!$B$5,0,0)))</f>
        <v/>
      </c>
      <c r="R124" s="37" t="str">
        <f>IF(T124&gt;(Калькулятор!$B$5+2),"",IF(T124=Калькулятор!$B$5+2,XIRR($D$7:D123,$B$7:B123,50),"Х"))</f>
        <v/>
      </c>
      <c r="S124" s="38" t="str">
        <f>IF(T124&gt;(Калькулятор!$B$5+2),"",IF(T124=Калькулятор!$B$5+2,F124+E124+J124,"Х"))</f>
        <v/>
      </c>
      <c r="T124" s="28">
        <v>118</v>
      </c>
      <c r="U124" s="29" t="str">
        <f ca="1">Калькулятор!E121</f>
        <v>погашено</v>
      </c>
    </row>
    <row r="125" spans="1:21" ht="15.6" x14ac:dyDescent="0.3">
      <c r="A125" s="30" t="str">
        <f>IF(T125&gt;(Калькулятор!$B$5+2),"",IF(T125=Калькулятор!$B$5+2,"Усього",Калькулятор!C122))</f>
        <v/>
      </c>
      <c r="B125" s="31" t="str">
        <f>IF(T125&gt;(Калькулятор!$B$5+2),"",IF(T125=Калькулятор!$B$5+2,"Х",Калькулятор!D122))</f>
        <v/>
      </c>
      <c r="C125" s="32" t="str">
        <f>IF(T125&gt;(Калькулятор!$B$5+2),"",IF(T125=Калькулятор!$B$5+2,SUM($C$8:C124),IFERROR(B125-B124,"")))</f>
        <v/>
      </c>
      <c r="D125" s="33" t="str">
        <f>IF(T125&gt;(Калькулятор!$B$5+2),"",IF(T125=Калькулятор!$B$5+2,SUM(D124),Калькулятор!I122))</f>
        <v/>
      </c>
      <c r="E125" s="33" t="str">
        <f>IF(T125&gt;(Калькулятор!$B$5+2),"",IF(T125=Калькулятор!$B$5+2,SUM(E124),Калькулятор!G122))</f>
        <v/>
      </c>
      <c r="F125" s="33" t="str">
        <f>IF(T125&gt;(Калькулятор!$B$5+2),"",IF(T125=Калькулятор!$B$5+2,SUM($F$7:F124),Калькулятор!H122))</f>
        <v/>
      </c>
      <c r="G125" s="34" t="str">
        <f>IF(T125&gt;(Калькулятор!$B$5+2),"",IF(T125=Калькулятор!$B$5+2,0,IF(T125&lt;=Калькулятор!$B$5,0,0)))</f>
        <v/>
      </c>
      <c r="H125" s="34" t="str">
        <f>IF(T125&gt;(Калькулятор!$B$5+2),"",IF(T125=Калькулятор!$B$5+2,0,IF(T125&lt;=Калькулятор!$B$5,0,0)))</f>
        <v/>
      </c>
      <c r="I125" s="35" t="str">
        <f>IF(T125&gt;(Калькулятор!$B$5+2),"",IF(T125=Калькулятор!$B$5+2,0,IF(T125&lt;=Калькулятор!$B$5,0,0)))</f>
        <v/>
      </c>
      <c r="J125" s="33" t="str">
        <f>IF(T125&gt;(Калькулятор!$B$5+2),"",IF(T125=Калькулятор!$B$5+2,SUM($J$7:J124),IF(T125&lt;=Калькулятор!$B$5,0,0)))</f>
        <v/>
      </c>
      <c r="K125" s="36" t="str">
        <f>IF(T125&gt;(Калькулятор!$B$5+2),"",IF(T125=Калькулятор!$B$5+2,0,IF(T125&lt;=Калькулятор!$B$5,0,0)))</f>
        <v/>
      </c>
      <c r="L125" s="34" t="str">
        <f>IF(T125&gt;(Калькулятор!$B$5+2),"",IF(T125=Калькулятор!$B$5+2,0,IF(T125&lt;=Калькулятор!$B$5,0,0)))</f>
        <v/>
      </c>
      <c r="M125" s="34" t="str">
        <f>IF(T125&gt;(Калькулятор!$B$5+2),"",IF(T125=Калькулятор!$B$5+2,0,IF(T125&lt;=Калькулятор!$B$5,0,0)))</f>
        <v/>
      </c>
      <c r="N125" s="34" t="str">
        <f>IF(T125&gt;(Калькулятор!$B$5+2),"",IF(T125=Калькулятор!$B$5+2,0,IF(T125&lt;=Калькулятор!$B$5,0,0)))</f>
        <v/>
      </c>
      <c r="O125" s="34" t="str">
        <f>IF(T125&gt;(Калькулятор!$B$5+2),"",IF(T125=Калькулятор!$B$5+2,0,IF(T125&lt;=Калькулятор!$B$5,0,0)))</f>
        <v/>
      </c>
      <c r="P125" s="34" t="str">
        <f>IF(T125&gt;(Калькулятор!$B$5+2),"",IF(T125=Калькулятор!$B$5+2,0,IF(T125&lt;=Калькулятор!$B$5,0,0)))</f>
        <v/>
      </c>
      <c r="Q125" s="34" t="str">
        <f>IF(T125&gt;(Калькулятор!$B$5+2),"",IF(T125=Калькулятор!$B$5+2,0,IF(T125&lt;=Калькулятор!$B$5,0,0)))</f>
        <v/>
      </c>
      <c r="R125" s="37" t="str">
        <f>IF(T125&gt;(Калькулятор!$B$5+2),"",IF(T125=Калькулятор!$B$5+2,XIRR($D$7:D124,$B$7:B124,50),"Х"))</f>
        <v/>
      </c>
      <c r="S125" s="38" t="str">
        <f>IF(T125&gt;(Калькулятор!$B$5+2),"",IF(T125=Калькулятор!$B$5+2,F125+E125+J125,"Х"))</f>
        <v/>
      </c>
      <c r="T125" s="28">
        <v>119</v>
      </c>
      <c r="U125" s="29" t="str">
        <f ca="1">Калькулятор!E122</f>
        <v>погашено</v>
      </c>
    </row>
    <row r="126" spans="1:21" ht="15.6" x14ac:dyDescent="0.3">
      <c r="A126" s="30" t="str">
        <f>IF(T126&gt;(Калькулятор!$B$5+2),"",IF(T126=Калькулятор!$B$5+2,"Усього",Калькулятор!C123))</f>
        <v/>
      </c>
      <c r="B126" s="31" t="str">
        <f>IF(T126&gt;(Калькулятор!$B$5+2),"",IF(T126=Калькулятор!$B$5+2,"Х",Калькулятор!D123))</f>
        <v/>
      </c>
      <c r="C126" s="32" t="str">
        <f>IF(T126&gt;(Калькулятор!$B$5+2),"",IF(T126=Калькулятор!$B$5+2,SUM($C$8:C125),IFERROR(B126-B125,"")))</f>
        <v/>
      </c>
      <c r="D126" s="33" t="str">
        <f>IF(T126&gt;(Калькулятор!$B$5+2),"",IF(T126=Калькулятор!$B$5+2,SUM(D125),Калькулятор!I123))</f>
        <v/>
      </c>
      <c r="E126" s="33" t="str">
        <f>IF(T126&gt;(Калькулятор!$B$5+2),"",IF(T126=Калькулятор!$B$5+2,SUM(E125),Калькулятор!G123))</f>
        <v/>
      </c>
      <c r="F126" s="33" t="str">
        <f>IF(T126&gt;(Калькулятор!$B$5+2),"",IF(T126=Калькулятор!$B$5+2,SUM($F$7:F125),Калькулятор!H123))</f>
        <v/>
      </c>
      <c r="G126" s="34" t="str">
        <f>IF(T126&gt;(Калькулятор!$B$5+2),"",IF(T126=Калькулятор!$B$5+2,0,IF(T126&lt;=Калькулятор!$B$5,0,0)))</f>
        <v/>
      </c>
      <c r="H126" s="34" t="str">
        <f>IF(T126&gt;(Калькулятор!$B$5+2),"",IF(T126=Калькулятор!$B$5+2,0,IF(T126&lt;=Калькулятор!$B$5,0,0)))</f>
        <v/>
      </c>
      <c r="I126" s="35" t="str">
        <f>IF(T126&gt;(Калькулятор!$B$5+2),"",IF(T126=Калькулятор!$B$5+2,0,IF(T126&lt;=Калькулятор!$B$5,0,0)))</f>
        <v/>
      </c>
      <c r="J126" s="33" t="str">
        <f>IF(T126&gt;(Калькулятор!$B$5+2),"",IF(T126=Калькулятор!$B$5+2,SUM($J$7:J125),IF(T126&lt;=Калькулятор!$B$5,0,0)))</f>
        <v/>
      </c>
      <c r="K126" s="36" t="str">
        <f>IF(T126&gt;(Калькулятор!$B$5+2),"",IF(T126=Калькулятор!$B$5+2,0,IF(T126&lt;=Калькулятор!$B$5,0,0)))</f>
        <v/>
      </c>
      <c r="L126" s="34" t="str">
        <f>IF(T126&gt;(Калькулятор!$B$5+2),"",IF(T126=Калькулятор!$B$5+2,0,IF(T126&lt;=Калькулятор!$B$5,0,0)))</f>
        <v/>
      </c>
      <c r="M126" s="34" t="str">
        <f>IF(T126&gt;(Калькулятор!$B$5+2),"",IF(T126=Калькулятор!$B$5+2,0,IF(T126&lt;=Калькулятор!$B$5,0,0)))</f>
        <v/>
      </c>
      <c r="N126" s="34" t="str">
        <f>IF(T126&gt;(Калькулятор!$B$5+2),"",IF(T126=Калькулятор!$B$5+2,0,IF(T126&lt;=Калькулятор!$B$5,0,0)))</f>
        <v/>
      </c>
      <c r="O126" s="34" t="str">
        <f>IF(T126&gt;(Калькулятор!$B$5+2),"",IF(T126=Калькулятор!$B$5+2,0,IF(T126&lt;=Калькулятор!$B$5,0,0)))</f>
        <v/>
      </c>
      <c r="P126" s="34" t="str">
        <f>IF(T126&gt;(Калькулятор!$B$5+2),"",IF(T126=Калькулятор!$B$5+2,0,IF(T126&lt;=Калькулятор!$B$5,0,0)))</f>
        <v/>
      </c>
      <c r="Q126" s="34" t="str">
        <f>IF(T126&gt;(Калькулятор!$B$5+2),"",IF(T126=Калькулятор!$B$5+2,0,IF(T126&lt;=Калькулятор!$B$5,0,0)))</f>
        <v/>
      </c>
      <c r="R126" s="37" t="str">
        <f>IF(T126&gt;(Калькулятор!$B$5+2),"",IF(T126=Калькулятор!$B$5+2,XIRR($D$7:D125,$B$7:B125,50),"Х"))</f>
        <v/>
      </c>
      <c r="S126" s="38" t="str">
        <f>IF(T126&gt;(Калькулятор!$B$5+2),"",IF(T126=Калькулятор!$B$5+2,F126+E126+J126,"Х"))</f>
        <v/>
      </c>
      <c r="T126" s="28">
        <v>120</v>
      </c>
      <c r="U126" s="29" t="str">
        <f ca="1">Калькулятор!E123</f>
        <v>погашено</v>
      </c>
    </row>
    <row r="127" spans="1:21" ht="15.6" x14ac:dyDescent="0.3">
      <c r="A127" s="30" t="str">
        <f>IF(T127&gt;(Калькулятор!$B$5+2),"",IF(T127=Калькулятор!$B$5+2,"Усього",Калькулятор!C124))</f>
        <v/>
      </c>
      <c r="B127" s="31" t="str">
        <f>IF(T127&gt;(Калькулятор!$B$5+2),"",IF(T127=Калькулятор!$B$5+2,"Х",Калькулятор!D124))</f>
        <v/>
      </c>
      <c r="C127" s="32" t="str">
        <f>IF(T127&gt;(Калькулятор!$B$5+2),"",IF(T127=Калькулятор!$B$5+2,SUM($C$8:C126),IFERROR(B127-B126,"")))</f>
        <v/>
      </c>
      <c r="D127" s="33" t="str">
        <f>IF(T127&gt;(Калькулятор!$B$5+2),"",IF(T127=Калькулятор!$B$5+2,SUM(D126),Калькулятор!I124))</f>
        <v/>
      </c>
      <c r="E127" s="33" t="str">
        <f>IF(T127&gt;(Калькулятор!$B$5+2),"",IF(T127=Калькулятор!$B$5+2,SUM(E126),Калькулятор!G124))</f>
        <v/>
      </c>
      <c r="F127" s="33" t="str">
        <f>IF(T127&gt;(Калькулятор!$B$5+2),"",IF(T127=Калькулятор!$B$5+2,SUM($F$7:F126),Калькулятор!H124))</f>
        <v/>
      </c>
      <c r="G127" s="34" t="str">
        <f>IF(T127&gt;(Калькулятор!$B$5+2),"",IF(T127=Калькулятор!$B$5+2,0,IF(T127&lt;=Калькулятор!$B$5,0,0)))</f>
        <v/>
      </c>
      <c r="H127" s="34" t="str">
        <f>IF(T127&gt;(Калькулятор!$B$5+2),"",IF(T127=Калькулятор!$B$5+2,0,IF(T127&lt;=Калькулятор!$B$5,0,0)))</f>
        <v/>
      </c>
      <c r="I127" s="35" t="str">
        <f>IF(T127&gt;(Калькулятор!$B$5+2),"",IF(T127=Калькулятор!$B$5+2,0,IF(T127&lt;=Калькулятор!$B$5,0,0)))</f>
        <v/>
      </c>
      <c r="J127" s="33" t="str">
        <f>IF(T127&gt;(Калькулятор!$B$5+2),"",IF(T127=Калькулятор!$B$5+2,SUM($J$7:J126),IF(T127&lt;=Калькулятор!$B$5,0,0)))</f>
        <v/>
      </c>
      <c r="K127" s="36" t="str">
        <f>IF(T127&gt;(Калькулятор!$B$5+2),"",IF(T127=Калькулятор!$B$5+2,0,IF(T127&lt;=Калькулятор!$B$5,0,0)))</f>
        <v/>
      </c>
      <c r="L127" s="34" t="str">
        <f>IF(T127&gt;(Калькулятор!$B$5+2),"",IF(T127=Калькулятор!$B$5+2,0,IF(T127&lt;=Калькулятор!$B$5,0,0)))</f>
        <v/>
      </c>
      <c r="M127" s="34" t="str">
        <f>IF(T127&gt;(Калькулятор!$B$5+2),"",IF(T127=Калькулятор!$B$5+2,0,IF(T127&lt;=Калькулятор!$B$5,0,0)))</f>
        <v/>
      </c>
      <c r="N127" s="34" t="str">
        <f>IF(T127&gt;(Калькулятор!$B$5+2),"",IF(T127=Калькулятор!$B$5+2,0,IF(T127&lt;=Калькулятор!$B$5,0,0)))</f>
        <v/>
      </c>
      <c r="O127" s="34" t="str">
        <f>IF(T127&gt;(Калькулятор!$B$5+2),"",IF(T127=Калькулятор!$B$5+2,0,IF(T127&lt;=Калькулятор!$B$5,0,0)))</f>
        <v/>
      </c>
      <c r="P127" s="34" t="str">
        <f>IF(T127&gt;(Калькулятор!$B$5+2),"",IF(T127=Калькулятор!$B$5+2,0,IF(T127&lt;=Калькулятор!$B$5,0,0)))</f>
        <v/>
      </c>
      <c r="Q127" s="34" t="str">
        <f>IF(T127&gt;(Калькулятор!$B$5+2),"",IF(T127=Калькулятор!$B$5+2,0,IF(T127&lt;=Калькулятор!$B$5,0,0)))</f>
        <v/>
      </c>
      <c r="R127" s="37" t="str">
        <f>IF(T127&gt;(Калькулятор!$B$5+2),"",IF(T127=Калькулятор!$B$5+2,XIRR($D$7:D126,$B$7:B126,50),"Х"))</f>
        <v/>
      </c>
      <c r="S127" s="38" t="str">
        <f>IF(T127&gt;(Калькулятор!$B$5+2),"",IF(T127=Калькулятор!$B$5+2,F127+E127+J127,"Х"))</f>
        <v/>
      </c>
      <c r="T127" s="28">
        <v>121</v>
      </c>
      <c r="U127" s="29" t="str">
        <f ca="1">Калькулятор!E124</f>
        <v>погашено</v>
      </c>
    </row>
    <row r="128" spans="1:21" ht="15.6" x14ac:dyDescent="0.3">
      <c r="A128" s="30" t="str">
        <f>IF(T128&gt;(Калькулятор!$B$5+2),"",IF(T128=Калькулятор!$B$5+2,"Усього",Калькулятор!C125))</f>
        <v/>
      </c>
      <c r="B128" s="31" t="str">
        <f>IF(T128&gt;(Калькулятор!$B$5+2),"",IF(T128=Калькулятор!$B$5+2,"Х",Калькулятор!D125))</f>
        <v/>
      </c>
      <c r="C128" s="32" t="str">
        <f>IF(T128&gt;(Калькулятор!$B$5+2),"",IF(T128=Калькулятор!$B$5+2,SUM($C$8:C127),IFERROR(B128-B127,"")))</f>
        <v/>
      </c>
      <c r="D128" s="33" t="str">
        <f>IF(T128&gt;(Калькулятор!$B$5+2),"",IF(T128=Калькулятор!$B$5+2,SUM(D127),Калькулятор!I125))</f>
        <v/>
      </c>
      <c r="E128" s="33" t="str">
        <f>IF(T128&gt;(Калькулятор!$B$5+2),"",IF(T128=Калькулятор!$B$5+2,SUM(E127),Калькулятор!G125))</f>
        <v/>
      </c>
      <c r="F128" s="33" t="str">
        <f>IF(T128&gt;(Калькулятор!$B$5+2),"",IF(T128=Калькулятор!$B$5+2,SUM($F$7:F127),Калькулятор!H125))</f>
        <v/>
      </c>
      <c r="G128" s="34" t="str">
        <f>IF(T128&gt;(Калькулятор!$B$5+2),"",IF(T128=Калькулятор!$B$5+2,0,IF(T128&lt;=Калькулятор!$B$5,0,0)))</f>
        <v/>
      </c>
      <c r="H128" s="34" t="str">
        <f>IF(T128&gt;(Калькулятор!$B$5+2),"",IF(T128=Калькулятор!$B$5+2,0,IF(T128&lt;=Калькулятор!$B$5,0,0)))</f>
        <v/>
      </c>
      <c r="I128" s="35" t="str">
        <f>IF(T128&gt;(Калькулятор!$B$5+2),"",IF(T128=Калькулятор!$B$5+2,0,IF(T128&lt;=Калькулятор!$B$5,0,0)))</f>
        <v/>
      </c>
      <c r="J128" s="33" t="str">
        <f>IF(T128&gt;(Калькулятор!$B$5+2),"",IF(T128=Калькулятор!$B$5+2,SUM($J$7:J127),IF(T128&lt;=Калькулятор!$B$5,0,0)))</f>
        <v/>
      </c>
      <c r="K128" s="36" t="str">
        <f>IF(T128&gt;(Калькулятор!$B$5+2),"",IF(T128=Калькулятор!$B$5+2,0,IF(T128&lt;=Калькулятор!$B$5,0,0)))</f>
        <v/>
      </c>
      <c r="L128" s="34" t="str">
        <f>IF(T128&gt;(Калькулятор!$B$5+2),"",IF(T128=Калькулятор!$B$5+2,0,IF(T128&lt;=Калькулятор!$B$5,0,0)))</f>
        <v/>
      </c>
      <c r="M128" s="34" t="str">
        <f>IF(T128&gt;(Калькулятор!$B$5+2),"",IF(T128=Калькулятор!$B$5+2,0,IF(T128&lt;=Калькулятор!$B$5,0,0)))</f>
        <v/>
      </c>
      <c r="N128" s="34" t="str">
        <f>IF(T128&gt;(Калькулятор!$B$5+2),"",IF(T128=Калькулятор!$B$5+2,0,IF(T128&lt;=Калькулятор!$B$5,0,0)))</f>
        <v/>
      </c>
      <c r="O128" s="34" t="str">
        <f>IF(T128&gt;(Калькулятор!$B$5+2),"",IF(T128=Калькулятор!$B$5+2,0,IF(T128&lt;=Калькулятор!$B$5,0,0)))</f>
        <v/>
      </c>
      <c r="P128" s="34" t="str">
        <f>IF(T128&gt;(Калькулятор!$B$5+2),"",IF(T128=Калькулятор!$B$5+2,0,IF(T128&lt;=Калькулятор!$B$5,0,0)))</f>
        <v/>
      </c>
      <c r="Q128" s="34" t="str">
        <f>IF(T128&gt;(Калькулятор!$B$5+2),"",IF(T128=Калькулятор!$B$5+2,0,IF(T128&lt;=Калькулятор!$B$5,0,0)))</f>
        <v/>
      </c>
      <c r="R128" s="37" t="str">
        <f>IF(T128&gt;(Калькулятор!$B$5+2),"",IF(T128=Калькулятор!$B$5+2,XIRR($D$7:D127,$B$7:B127,50),"Х"))</f>
        <v/>
      </c>
      <c r="S128" s="38" t="str">
        <f>IF(T128&gt;(Калькулятор!$B$5+2),"",IF(T128=Калькулятор!$B$5+2,F128+E128+J128,"Х"))</f>
        <v/>
      </c>
      <c r="T128" s="28">
        <v>122</v>
      </c>
      <c r="U128" s="29" t="str">
        <f ca="1">Калькулятор!E125</f>
        <v>погашено</v>
      </c>
    </row>
    <row r="129" spans="1:21" ht="15.6" x14ac:dyDescent="0.3">
      <c r="A129" s="30" t="str">
        <f>IF(T129&gt;(Калькулятор!$B$5+2),"",IF(T129=Калькулятор!$B$5+2,"Усього",Калькулятор!C126))</f>
        <v/>
      </c>
      <c r="B129" s="31" t="str">
        <f>IF(T129&gt;(Калькулятор!$B$5+2),"",IF(T129=Калькулятор!$B$5+2,"Х",Калькулятор!D126))</f>
        <v/>
      </c>
      <c r="C129" s="32" t="str">
        <f>IF(T129&gt;(Калькулятор!$B$5+2),"",IF(T129=Калькулятор!$B$5+2,SUM($C$8:C128),IFERROR(B129-B128,"")))</f>
        <v/>
      </c>
      <c r="D129" s="33" t="str">
        <f>IF(T129&gt;(Калькулятор!$B$5+2),"",IF(T129=Калькулятор!$B$5+2,SUM(D128),Калькулятор!I126))</f>
        <v/>
      </c>
      <c r="E129" s="33" t="str">
        <f>IF(T129&gt;(Калькулятор!$B$5+2),"",IF(T129=Калькулятор!$B$5+2,SUM(E128),Калькулятор!G126))</f>
        <v/>
      </c>
      <c r="F129" s="33" t="str">
        <f>IF(T129&gt;(Калькулятор!$B$5+2),"",IF(T129=Калькулятор!$B$5+2,SUM($F$7:F128),Калькулятор!H126))</f>
        <v/>
      </c>
      <c r="G129" s="34" t="str">
        <f>IF(T129&gt;(Калькулятор!$B$5+2),"",IF(T129=Калькулятор!$B$5+2,0,IF(T129&lt;=Калькулятор!$B$5,0,0)))</f>
        <v/>
      </c>
      <c r="H129" s="34" t="str">
        <f>IF(T129&gt;(Калькулятор!$B$5+2),"",IF(T129=Калькулятор!$B$5+2,0,IF(T129&lt;=Калькулятор!$B$5,0,0)))</f>
        <v/>
      </c>
      <c r="I129" s="35" t="str">
        <f>IF(T129&gt;(Калькулятор!$B$5+2),"",IF(T129=Калькулятор!$B$5+2,0,IF(T129&lt;=Калькулятор!$B$5,0,0)))</f>
        <v/>
      </c>
      <c r="J129" s="33" t="str">
        <f>IF(T129&gt;(Калькулятор!$B$5+2),"",IF(T129=Калькулятор!$B$5+2,SUM($J$7:J128),IF(T129&lt;=Калькулятор!$B$5,0,0)))</f>
        <v/>
      </c>
      <c r="K129" s="36" t="str">
        <f>IF(T129&gt;(Калькулятор!$B$5+2),"",IF(T129=Калькулятор!$B$5+2,0,IF(T129&lt;=Калькулятор!$B$5,0,0)))</f>
        <v/>
      </c>
      <c r="L129" s="34" t="str">
        <f>IF(T129&gt;(Калькулятор!$B$5+2),"",IF(T129=Калькулятор!$B$5+2,0,IF(T129&lt;=Калькулятор!$B$5,0,0)))</f>
        <v/>
      </c>
      <c r="M129" s="34" t="str">
        <f>IF(T129&gt;(Калькулятор!$B$5+2),"",IF(T129=Калькулятор!$B$5+2,0,IF(T129&lt;=Калькулятор!$B$5,0,0)))</f>
        <v/>
      </c>
      <c r="N129" s="34" t="str">
        <f>IF(T129&gt;(Калькулятор!$B$5+2),"",IF(T129=Калькулятор!$B$5+2,0,IF(T129&lt;=Калькулятор!$B$5,0,0)))</f>
        <v/>
      </c>
      <c r="O129" s="34" t="str">
        <f>IF(T129&gt;(Калькулятор!$B$5+2),"",IF(T129=Калькулятор!$B$5+2,0,IF(T129&lt;=Калькулятор!$B$5,0,0)))</f>
        <v/>
      </c>
      <c r="P129" s="34" t="str">
        <f>IF(T129&gt;(Калькулятор!$B$5+2),"",IF(T129=Калькулятор!$B$5+2,0,IF(T129&lt;=Калькулятор!$B$5,0,0)))</f>
        <v/>
      </c>
      <c r="Q129" s="34" t="str">
        <f>IF(T129&gt;(Калькулятор!$B$5+2),"",IF(T129=Калькулятор!$B$5+2,0,IF(T129&lt;=Калькулятор!$B$5,0,0)))</f>
        <v/>
      </c>
      <c r="R129" s="37" t="str">
        <f>IF(T129&gt;(Калькулятор!$B$5+2),"",IF(T129=Калькулятор!$B$5+2,XIRR($D$7:D128,$B$7:B128,50),"Х"))</f>
        <v/>
      </c>
      <c r="S129" s="38" t="str">
        <f>IF(T129&gt;(Калькулятор!$B$5+2),"",IF(T129=Калькулятор!$B$5+2,F129+E129+J129,"Х"))</f>
        <v/>
      </c>
      <c r="T129" s="28">
        <v>123</v>
      </c>
      <c r="U129" s="29">
        <f>Калькулятор!E126</f>
        <v>0</v>
      </c>
    </row>
    <row r="130" spans="1:21" x14ac:dyDescent="0.3">
      <c r="R130" s="40">
        <f ca="1">SUM(R7:R129)</f>
        <v>34.222390688955784</v>
      </c>
      <c r="S130" s="41">
        <f ca="1">SUM(S7:S129)</f>
        <v>4650</v>
      </c>
    </row>
  </sheetData>
  <sheetProtection algorithmName="SHA-512" hashValue="q7x8WsLb47lD7//gP5yK6DvW3pHgwDKa+oMCyfxpwvWLKrQQ+2ysTH7WRxLKaqOTYSA7d6LsiQHVBjjILeUeAA==" saltValue="Oe/YmTlsPj1VDCbEBQu3JA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Калькулятор</vt:lpstr>
      <vt:lpstr>Кредитний калькулятор</vt:lpstr>
      <vt:lpstr>Графік_ Внесено 1-й платіж</vt:lpstr>
      <vt:lpstr>Графік_Не внесено 1-й платіж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Uzer</cp:lastModifiedBy>
  <dcterms:created xsi:type="dcterms:W3CDTF">2015-06-05T18:17:20Z</dcterms:created>
  <dcterms:modified xsi:type="dcterms:W3CDTF">2024-11-18T11:11:50Z</dcterms:modified>
</cp:coreProperties>
</file>